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1670" windowHeight="2850" activeTab="3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>
    <definedName name="_xlnm.Print_Area" localSheetId="0">'ConsolBalanceSheet'!$A$1:$H$60</definedName>
    <definedName name="_xlnm.Print_Area" localSheetId="3">'ConsolCashFlow'!$A$1:$J$59</definedName>
    <definedName name="_xlnm.Print_Area" localSheetId="1">'ConsolIncStatement'!$A$1:$I$46</definedName>
  </definedNames>
  <calcPr fullCalcOnLoad="1"/>
</workbook>
</file>

<file path=xl/sharedStrings.xml><?xml version="1.0" encoding="utf-8"?>
<sst xmlns="http://schemas.openxmlformats.org/spreadsheetml/2006/main" count="230" uniqueCount="153">
  <si>
    <t>RM'000</t>
  </si>
  <si>
    <t>Property, plant and equipment</t>
  </si>
  <si>
    <t>Investment in associated companies</t>
  </si>
  <si>
    <t>Other investments</t>
  </si>
  <si>
    <t>Intangible asset</t>
  </si>
  <si>
    <t>Inventories</t>
  </si>
  <si>
    <t>Trade receivables</t>
  </si>
  <si>
    <t>Other receivables</t>
  </si>
  <si>
    <t>Cash and short term investments</t>
  </si>
  <si>
    <t>Short term borrowings</t>
  </si>
  <si>
    <t>Trade payables</t>
  </si>
  <si>
    <t>Other payables</t>
  </si>
  <si>
    <t>Dividend payable</t>
  </si>
  <si>
    <t>Share capital</t>
  </si>
  <si>
    <t>Reserves</t>
  </si>
  <si>
    <t>Minority interests</t>
  </si>
  <si>
    <t>Deferred taxation</t>
  </si>
  <si>
    <t>Non-current liabilities</t>
  </si>
  <si>
    <t xml:space="preserve"> </t>
  </si>
  <si>
    <t>Condensed Consolidated Balance Sheets</t>
  </si>
  <si>
    <t>Condensed Consolidated Income Statements</t>
  </si>
  <si>
    <t>Revenue</t>
  </si>
  <si>
    <t>Earnings / (Loss) per share (sen)</t>
  </si>
  <si>
    <t>Cost of sales</t>
  </si>
  <si>
    <t>Gross profit</t>
  </si>
  <si>
    <t>Distribution cost</t>
  </si>
  <si>
    <t>Administrative cost</t>
  </si>
  <si>
    <t>Finance cost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</si>
  <si>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</si>
  <si>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</si>
  <si>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</si>
  <si>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</si>
  <si>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</si>
  <si>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</si>
  <si>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</si>
  <si>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</si>
  <si>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</si>
  <si>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</si>
  <si>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</si>
  <si>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</si>
  <si>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</si>
  <si>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</si>
  <si>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</si>
  <si>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</si>
  <si>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</si>
  <si>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</si>
  <si>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</si>
  <si>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</si>
  <si>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</si>
  <si>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</si>
  <si>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</si>
  <si>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</si>
  <si>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</si>
  <si>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</si>
  <si>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</si>
  <si>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</si>
  <si>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 xml:space="preserve">Condensed Consolidated Cash Flow Statements </t>
  </si>
  <si>
    <t>Revaluation</t>
  </si>
  <si>
    <t xml:space="preserve">Translation </t>
  </si>
  <si>
    <t>Capital</t>
  </si>
  <si>
    <t>Currency translation differences</t>
  </si>
  <si>
    <t>Dividends</t>
  </si>
  <si>
    <t>FINANCIAL</t>
  </si>
  <si>
    <t>YEAR END</t>
  </si>
  <si>
    <t>(UNAUDITED)</t>
  </si>
  <si>
    <t>OF CURRENT</t>
  </si>
  <si>
    <t xml:space="preserve">AS AT </t>
  </si>
  <si>
    <t>END</t>
  </si>
  <si>
    <t>Condensed Consolidated Statement of Changes in Equity</t>
  </si>
  <si>
    <t>Shares buyback</t>
  </si>
  <si>
    <t>Tax refundable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</si>
  <si>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</si>
  <si>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</si>
  <si>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</si>
  <si>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</si>
  <si>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The Condensed Consolidated Balance Sheet should be read in conjunction</t>
  </si>
  <si>
    <t>Note A:</t>
  </si>
  <si>
    <t xml:space="preserve">The Condensed Consolidated Income Statements should be read in conjunction with the </t>
  </si>
  <si>
    <t xml:space="preserve">The Condensed Consolidated Cash Flow Statement should be read in conjunction 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</si>
  <si>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</si>
  <si>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</si>
  <si>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</si>
  <si>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</si>
  <si>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</si>
  <si>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</si>
  <si>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</si>
  <si>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</si>
  <si>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</si>
  <si>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</si>
  <si>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</si>
  <si>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 xml:space="preserve">  Purchase of own shares</t>
  </si>
  <si>
    <t>Tax Payable</t>
  </si>
  <si>
    <t>Long term borrowings</t>
  </si>
  <si>
    <t>As At</t>
  </si>
  <si>
    <t>Property development costs</t>
  </si>
  <si>
    <t>Minority</t>
  </si>
  <si>
    <t>Interests</t>
  </si>
  <si>
    <t>Total equity</t>
  </si>
  <si>
    <t>Other income</t>
  </si>
  <si>
    <t>Other expenses</t>
  </si>
  <si>
    <t>Profit before tax</t>
  </si>
  <si>
    <t>Profit for the period</t>
  </si>
  <si>
    <t>Attributable to:</t>
  </si>
  <si>
    <t>Equity holders of the parent</t>
  </si>
  <si>
    <t>Investment Properties</t>
  </si>
  <si>
    <t>Income tax expense</t>
  </si>
  <si>
    <t xml:space="preserve"> attributable to equity holders of the parent:</t>
  </si>
  <si>
    <t xml:space="preserve">    Basic</t>
  </si>
  <si>
    <t xml:space="preserve">    Fully diluted</t>
  </si>
  <si>
    <t xml:space="preserve"> accompanying explanatory notes attached to the interim financial statements.</t>
  </si>
  <si>
    <t xml:space="preserve">            accompanying explanatory notes attached to the interim financial statements.</t>
  </si>
  <si>
    <t xml:space="preserve">        accompanying explanatory notes attached to the interim financial statements.</t>
  </si>
  <si>
    <t>ASSETS</t>
  </si>
  <si>
    <t>TOTAL ASSETS</t>
  </si>
  <si>
    <t>EQUITY  AND LIABILITIES</t>
  </si>
  <si>
    <t>Current assets</t>
  </si>
  <si>
    <t>Non-current assets</t>
  </si>
  <si>
    <t>Minority interest</t>
  </si>
  <si>
    <t>Current liabilities</t>
  </si>
  <si>
    <t>Total liabilities</t>
  </si>
  <si>
    <t>TOTAL EQUITY AND LIABILITIES</t>
  </si>
  <si>
    <t>Share of profits/(loss) of associates</t>
  </si>
  <si>
    <t>Land held for property development</t>
  </si>
  <si>
    <t xml:space="preserve">  Repayment of bank borrowings</t>
  </si>
  <si>
    <t>Cash &amp; cash equivalents comprise :</t>
  </si>
  <si>
    <t xml:space="preserve">  Cash &amp; short term investments</t>
  </si>
  <si>
    <t xml:space="preserve">  Bank overdrafts</t>
  </si>
  <si>
    <t>Prepaid land lease payments</t>
  </si>
  <si>
    <t>Equity attributable to equity holders of the Company</t>
  </si>
  <si>
    <t>Conversion of golf membership</t>
  </si>
  <si>
    <t xml:space="preserve"> to shares in a subsidiary</t>
  </si>
  <si>
    <t>with the Audited Financial Statements for the year ended 31 December 2007 and the</t>
  </si>
  <si>
    <t xml:space="preserve">At 01/01/2008 </t>
  </si>
  <si>
    <t>&lt; ----Distributable------ &gt;</t>
  </si>
  <si>
    <t xml:space="preserve"> &lt; ---------------- Non-Distributable ------------------ &gt;</t>
  </si>
  <si>
    <t>As previously stated</t>
  </si>
  <si>
    <t xml:space="preserve">CASH AND CASH EQUIVALENTS AT END OF QUARTER (Note A) </t>
  </si>
  <si>
    <t>31/12/08</t>
  </si>
  <si>
    <t>(AUDITED)</t>
  </si>
  <si>
    <t xml:space="preserve"> with the Audited Financial Statements for the year ended 31 December 2008 and the</t>
  </si>
  <si>
    <t>Audited Financial Statements for the year ended 31 December 2008 and the</t>
  </si>
  <si>
    <t xml:space="preserve">At 01/01/2009 </t>
  </si>
  <si>
    <t xml:space="preserve">At 01/01/2008(restated) </t>
  </si>
  <si>
    <t>with the Audited Financial Statements for the year ended 31 December 2008 and the</t>
  </si>
  <si>
    <t>Effects of adopting FRS121</t>
  </si>
  <si>
    <t>Interim Financial Report For The Second Quarter</t>
  </si>
  <si>
    <t>For The 06 Months Ended 30 June 2009</t>
  </si>
  <si>
    <t>30/06/09</t>
  </si>
  <si>
    <t>Balance at 30/06/2009</t>
  </si>
  <si>
    <t xml:space="preserve">Balance at 30/06/2008 </t>
  </si>
  <si>
    <t>30/06/2009</t>
  </si>
  <si>
    <t>30/06/2008</t>
  </si>
  <si>
    <t>30/06/08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</si>
</sst>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_);\(0\)"/>
    <numFmt numFmtId="191" formatCode="_(* #,##0_);_(* \(#,##0\);_(* &quot;-&quot;??_);_(@_)"/>
    <numFmt numFmtId="192" formatCode="#,##0.000_);[Red]\(#,##0.000\)"/>
    <numFmt numFmtId="193" formatCode="0.00_ ;\-0.00\ "/>
    <numFmt numFmtId="194" formatCode="#,##0.00_ ;\-#,##0.00\ "/>
    <numFmt numFmtId="195" formatCode="#,##0_ ;\-#,##0\ "/>
    <numFmt numFmtId="196" formatCode="0_ ;\-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 ;[Red]\-#,##0\ "/>
    <numFmt numFmtId="202" formatCode="[$-409]dddd\,\ mmmm\ dd\,\ yyyy"/>
    <numFmt numFmtId="203" formatCode="_(* #,##0.000_);_(* \(#,##0.000\);_(* &quot;-&quot;??_);_(@_)"/>
    <numFmt numFmtId="204" formatCode="_(* #,##0.0_);_(* \(#,##0.0\);_(* &quot;-&quot;??_);_(@_)"/>
    <numFmt numFmtId="205" formatCode="[$-C09]dddd\,\ d\ mmmm\ yyyy"/>
  </numFmts>
  <fonts count="5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  <font>
      <b/>
      <sz val="8"/>
      <color indexed="2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37" fontId="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57" applyFont="1" applyFill="1" applyAlignment="1">
      <alignment horizontal="centerContinuous"/>
      <protection/>
    </xf>
    <xf numFmtId="37" fontId="1" fillId="0" borderId="0" xfId="57" applyFont="1" applyFill="1" applyAlignment="1">
      <alignment/>
      <protection/>
    </xf>
    <xf numFmtId="37" fontId="1" fillId="0" borderId="0" xfId="57" applyFont="1" applyFill="1" applyAlignment="1">
      <alignment horizontal="center"/>
      <protection/>
    </xf>
    <xf numFmtId="190" fontId="1" fillId="0" borderId="0" xfId="57" applyNumberFormat="1" applyFont="1" applyFill="1" applyAlignment="1">
      <alignment horizontal="center"/>
      <protection/>
    </xf>
    <xf numFmtId="37" fontId="9" fillId="0" borderId="0" xfId="57" applyFont="1" applyFill="1" applyAlignment="1">
      <alignment/>
      <protection/>
    </xf>
    <xf numFmtId="37" fontId="1" fillId="0" borderId="11" xfId="57" applyFont="1" applyFill="1" applyBorder="1" applyAlignment="1">
      <alignment horizontal="center"/>
      <protection/>
    </xf>
    <xf numFmtId="37" fontId="9" fillId="0" borderId="0" xfId="57" applyFont="1" applyFill="1" applyAlignment="1" quotePrefix="1">
      <alignment/>
      <protection/>
    </xf>
    <xf numFmtId="37" fontId="1" fillId="0" borderId="0" xfId="57" applyFont="1" applyFill="1" applyBorder="1" applyAlignment="1">
      <alignment horizontal="center"/>
      <protection/>
    </xf>
    <xf numFmtId="171" fontId="1" fillId="0" borderId="0" xfId="42" applyFont="1" applyFill="1" applyAlignment="1">
      <alignment/>
    </xf>
    <xf numFmtId="0" fontId="1" fillId="0" borderId="0" xfId="0" applyFont="1" applyAlignment="1">
      <alignment/>
    </xf>
    <xf numFmtId="37" fontId="1" fillId="0" borderId="12" xfId="57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3" fontId="1" fillId="0" borderId="12" xfId="0" applyNumberFormat="1" applyFont="1" applyBorder="1" applyAlignment="1">
      <alignment/>
    </xf>
    <xf numFmtId="169" fontId="1" fillId="0" borderId="0" xfId="42" applyNumberFormat="1" applyFont="1" applyFill="1" applyAlignment="1">
      <alignment/>
    </xf>
    <xf numFmtId="169" fontId="1" fillId="0" borderId="12" xfId="42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14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39" fontId="1" fillId="0" borderId="1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right"/>
    </xf>
    <xf numFmtId="171" fontId="1" fillId="0" borderId="0" xfId="42" applyFont="1" applyFill="1" applyAlignment="1">
      <alignment horizontal="left" indent="1"/>
    </xf>
    <xf numFmtId="37" fontId="1" fillId="0" borderId="0" xfId="57" applyFont="1" applyFill="1" applyBorder="1" applyAlignment="1">
      <alignment/>
      <protection/>
    </xf>
    <xf numFmtId="169" fontId="1" fillId="0" borderId="0" xfId="42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9" fontId="1" fillId="0" borderId="0" xfId="57" applyNumberFormat="1" applyFont="1" applyFill="1" applyAlignment="1">
      <alignment horizontal="center"/>
      <protection/>
    </xf>
    <xf numFmtId="14" fontId="6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4" fontId="6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37" fontId="1" fillId="0" borderId="0" xfId="57" applyFont="1" applyFill="1" applyAlignment="1">
      <alignment horizontal="right"/>
      <protection/>
    </xf>
    <xf numFmtId="169" fontId="1" fillId="0" borderId="0" xfId="42" applyNumberFormat="1" applyFont="1" applyFill="1" applyAlignment="1">
      <alignment horizontal="right"/>
    </xf>
    <xf numFmtId="37" fontId="15" fillId="0" borderId="0" xfId="57" applyFont="1" applyFill="1" applyAlignment="1">
      <alignment/>
      <protection/>
    </xf>
    <xf numFmtId="0" fontId="0" fillId="35" borderId="0" xfId="0" applyFont="1" applyFill="1" applyAlignment="1">
      <alignment/>
    </xf>
    <xf numFmtId="37" fontId="15" fillId="35" borderId="0" xfId="57" applyFont="1" applyFill="1" applyAlignment="1">
      <alignment/>
      <protection/>
    </xf>
    <xf numFmtId="0" fontId="0" fillId="0" borderId="0" xfId="0" applyFont="1" applyFill="1" applyAlignment="1">
      <alignment/>
    </xf>
    <xf numFmtId="37" fontId="16" fillId="0" borderId="0" xfId="57" applyFont="1" applyFill="1" applyAlignment="1">
      <alignment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69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7" fontId="2" fillId="0" borderId="11" xfId="57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1" fontId="2" fillId="34" borderId="0" xfId="0" applyNumberFormat="1" applyFont="1" applyFill="1" applyAlignment="1" quotePrefix="1">
      <alignment horizontal="center"/>
    </xf>
    <xf numFmtId="3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171" fontId="1" fillId="0" borderId="0" xfId="42" applyFont="1" applyFill="1" applyBorder="1" applyAlignment="1">
      <alignment horizontal="center"/>
    </xf>
    <xf numFmtId="171" fontId="1" fillId="0" borderId="0" xfId="42" applyFont="1" applyFill="1" applyBorder="1" applyAlignment="1">
      <alignment/>
    </xf>
    <xf numFmtId="0" fontId="0" fillId="0" borderId="0" xfId="0" applyFont="1" applyBorder="1" applyAlignment="1">
      <alignment/>
    </xf>
    <xf numFmtId="37" fontId="1" fillId="0" borderId="11" xfId="57" applyFont="1" applyFill="1" applyBorder="1" applyAlignment="1">
      <alignment/>
      <protection/>
    </xf>
    <xf numFmtId="169" fontId="1" fillId="0" borderId="11" xfId="42" applyNumberFormat="1" applyFont="1" applyFill="1" applyBorder="1" applyAlignment="1">
      <alignment horizontal="right"/>
    </xf>
    <xf numFmtId="37" fontId="0" fillId="0" borderId="0" xfId="57" applyFont="1" applyFill="1" applyAlignment="1">
      <alignment/>
      <protection/>
    </xf>
    <xf numFmtId="0" fontId="17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4" fontId="20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0" borderId="0" xfId="42" applyNumberFormat="1" applyFont="1" applyFill="1" applyAlignment="1">
      <alignment/>
    </xf>
    <xf numFmtId="14" fontId="18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left"/>
    </xf>
    <xf numFmtId="14" fontId="21" fillId="0" borderId="0" xfId="0" applyNumberFormat="1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S, P&amp;L - Dec 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52900" y="1028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1028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581775" y="1019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010150" y="1028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619375" y="1143000"/>
          <a:ext cx="20097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5000625" y="1143000"/>
          <a:ext cx="204787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zoomScale="85" zoomScaleNormal="85" zoomScalePageLayoutView="0" workbookViewId="0" topLeftCell="A31">
      <selection activeCell="K18" sqref="K18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58" customWidth="1"/>
    <col min="7" max="7" width="10.28125" style="1" bestFit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9" t="s">
        <v>79</v>
      </c>
      <c r="B1" s="9"/>
      <c r="C1" s="10"/>
      <c r="D1" s="11"/>
      <c r="E1" s="11"/>
      <c r="G1" s="114"/>
      <c r="H1" s="4"/>
    </row>
    <row r="2" spans="1:5" ht="15">
      <c r="A2" s="9" t="s">
        <v>145</v>
      </c>
      <c r="B2" s="9"/>
      <c r="C2" s="10"/>
      <c r="D2" s="11"/>
      <c r="E2" s="11"/>
    </row>
    <row r="3" spans="1:6" s="3" customFormat="1" ht="15">
      <c r="A3" s="39" t="s">
        <v>19</v>
      </c>
      <c r="B3" s="35"/>
      <c r="C3" s="35"/>
      <c r="F3" s="95"/>
    </row>
    <row r="4" spans="1:8" ht="15">
      <c r="A4" s="25" t="s">
        <v>146</v>
      </c>
      <c r="B4" s="26"/>
      <c r="C4" s="26"/>
      <c r="D4" s="26"/>
      <c r="E4" s="26"/>
      <c r="F4" s="122"/>
      <c r="H4" s="125"/>
    </row>
    <row r="5" spans="1:8" ht="15">
      <c r="A5" s="25"/>
      <c r="B5" s="26"/>
      <c r="C5" s="26"/>
      <c r="D5" s="26"/>
      <c r="E5" s="26"/>
      <c r="F5" s="38" t="s">
        <v>66</v>
      </c>
      <c r="G5" s="3"/>
      <c r="H5" s="38" t="s">
        <v>66</v>
      </c>
    </row>
    <row r="6" spans="1:8" ht="15">
      <c r="A6" s="25"/>
      <c r="B6" s="26"/>
      <c r="C6" s="26"/>
      <c r="D6" s="26"/>
      <c r="E6" s="26"/>
      <c r="F6" s="38" t="s">
        <v>67</v>
      </c>
      <c r="G6" s="3"/>
      <c r="H6" s="38" t="s">
        <v>28</v>
      </c>
    </row>
    <row r="7" spans="1:8" ht="15">
      <c r="A7" s="25"/>
      <c r="B7" s="26"/>
      <c r="C7" s="26"/>
      <c r="D7" s="26"/>
      <c r="E7" s="26"/>
      <c r="F7" s="38" t="s">
        <v>65</v>
      </c>
      <c r="G7" s="3"/>
      <c r="H7" s="38" t="s">
        <v>62</v>
      </c>
    </row>
    <row r="8" spans="1:8" ht="15">
      <c r="A8" s="25"/>
      <c r="B8" s="26"/>
      <c r="C8" s="26"/>
      <c r="D8" s="26"/>
      <c r="E8" s="26"/>
      <c r="F8" s="38" t="s">
        <v>29</v>
      </c>
      <c r="G8" s="3"/>
      <c r="H8" s="38" t="s">
        <v>63</v>
      </c>
    </row>
    <row r="9" spans="1:8" ht="15">
      <c r="A9" s="25"/>
      <c r="B9" s="26"/>
      <c r="C9" s="26"/>
      <c r="D9" s="26"/>
      <c r="E9" s="26"/>
      <c r="F9" s="101" t="s">
        <v>147</v>
      </c>
      <c r="G9" s="3"/>
      <c r="H9" s="101" t="s">
        <v>137</v>
      </c>
    </row>
    <row r="10" spans="1:11" ht="15">
      <c r="A10" s="23"/>
      <c r="B10" s="35"/>
      <c r="C10" s="35"/>
      <c r="F10" s="38" t="s">
        <v>64</v>
      </c>
      <c r="G10" s="3"/>
      <c r="H10" s="38" t="s">
        <v>138</v>
      </c>
      <c r="I10" s="57"/>
      <c r="J10" s="58"/>
      <c r="K10" s="57"/>
    </row>
    <row r="11" spans="3:11" ht="15">
      <c r="C11" s="1"/>
      <c r="F11" s="38" t="s">
        <v>0</v>
      </c>
      <c r="G11" s="37"/>
      <c r="H11" s="38" t="s">
        <v>0</v>
      </c>
      <c r="I11" s="57"/>
      <c r="J11" s="58"/>
      <c r="K11" s="57"/>
    </row>
    <row r="12" spans="1:11" ht="15.75">
      <c r="A12" s="94" t="s">
        <v>112</v>
      </c>
      <c r="C12" s="1"/>
      <c r="F12" s="96"/>
      <c r="G12" s="57"/>
      <c r="H12" s="96"/>
      <c r="I12" s="57"/>
      <c r="J12" s="58"/>
      <c r="K12" s="57"/>
    </row>
    <row r="13" spans="1:11" ht="15">
      <c r="A13" s="3" t="s">
        <v>116</v>
      </c>
      <c r="C13" s="1"/>
      <c r="F13" s="24"/>
      <c r="G13" s="58"/>
      <c r="H13" s="58"/>
      <c r="I13" s="57"/>
      <c r="J13" s="58"/>
      <c r="K13" s="57"/>
    </row>
    <row r="14" spans="1:11" ht="15">
      <c r="A14" s="1" t="s">
        <v>1</v>
      </c>
      <c r="C14" s="1"/>
      <c r="F14" s="59">
        <v>327942</v>
      </c>
      <c r="G14" s="58"/>
      <c r="H14" s="59">
        <v>325117</v>
      </c>
      <c r="I14" s="57"/>
      <c r="J14" s="58"/>
      <c r="K14" s="57"/>
    </row>
    <row r="15" spans="1:11" ht="15">
      <c r="A15" s="58" t="s">
        <v>122</v>
      </c>
      <c r="C15" s="1"/>
      <c r="F15" s="59">
        <f>113487-1</f>
        <v>113486</v>
      </c>
      <c r="G15" s="58"/>
      <c r="H15" s="59">
        <v>114909</v>
      </c>
      <c r="I15" s="57"/>
      <c r="J15" s="58"/>
      <c r="K15" s="57"/>
    </row>
    <row r="16" spans="1:11" ht="15">
      <c r="A16" s="58" t="s">
        <v>104</v>
      </c>
      <c r="C16" s="1"/>
      <c r="F16" s="59">
        <v>135122</v>
      </c>
      <c r="G16" s="58"/>
      <c r="H16" s="59">
        <v>137259</v>
      </c>
      <c r="I16" s="57"/>
      <c r="J16" s="58"/>
      <c r="K16" s="57"/>
    </row>
    <row r="17" spans="1:11" ht="15">
      <c r="A17" s="58" t="s">
        <v>127</v>
      </c>
      <c r="C17" s="1"/>
      <c r="F17" s="59">
        <v>14478</v>
      </c>
      <c r="G17" s="58"/>
      <c r="H17" s="59">
        <v>14599</v>
      </c>
      <c r="I17" s="57"/>
      <c r="J17" s="58"/>
      <c r="K17" s="57"/>
    </row>
    <row r="18" spans="1:11" ht="15">
      <c r="A18" s="1" t="s">
        <v>2</v>
      </c>
      <c r="C18" s="1"/>
      <c r="F18" s="59">
        <v>1054</v>
      </c>
      <c r="G18" s="58"/>
      <c r="H18" s="59">
        <v>1044</v>
      </c>
      <c r="I18" s="57"/>
      <c r="J18" s="52"/>
      <c r="K18" s="57"/>
    </row>
    <row r="19" spans="1:8" ht="14.25">
      <c r="A19" s="1" t="s">
        <v>3</v>
      </c>
      <c r="C19" s="1"/>
      <c r="F19" s="59">
        <v>243581</v>
      </c>
      <c r="G19" s="58"/>
      <c r="H19" s="59">
        <v>227011</v>
      </c>
    </row>
    <row r="20" spans="1:10" ht="14.25">
      <c r="A20" s="1" t="s">
        <v>4</v>
      </c>
      <c r="C20" s="1"/>
      <c r="F20" s="59">
        <f>715-420</f>
        <v>295</v>
      </c>
      <c r="G20" s="58"/>
      <c r="H20" s="59">
        <v>282</v>
      </c>
      <c r="J20" s="2"/>
    </row>
    <row r="21" spans="3:8" ht="14.25">
      <c r="C21" s="1"/>
      <c r="F21" s="53">
        <f>SUM(F14:F20)</f>
        <v>835958</v>
      </c>
      <c r="G21" s="58"/>
      <c r="H21" s="67">
        <f>SUM(H14:H20)</f>
        <v>820221</v>
      </c>
    </row>
    <row r="22" spans="3:8" ht="14.25">
      <c r="C22" s="1"/>
      <c r="F22" s="59"/>
      <c r="G22" s="58"/>
      <c r="H22" s="58"/>
    </row>
    <row r="23" spans="1:8" ht="15">
      <c r="A23" s="3" t="s">
        <v>115</v>
      </c>
      <c r="C23" s="1"/>
      <c r="F23" s="24"/>
      <c r="G23" s="58"/>
      <c r="H23" s="58"/>
    </row>
    <row r="24" spans="1:8" ht="14.25">
      <c r="A24" s="1" t="s">
        <v>94</v>
      </c>
      <c r="C24" s="1"/>
      <c r="F24" s="59">
        <v>84031</v>
      </c>
      <c r="G24" s="58"/>
      <c r="H24" s="59">
        <v>73815</v>
      </c>
    </row>
    <row r="25" spans="1:8" ht="14.25">
      <c r="A25" s="1" t="s">
        <v>5</v>
      </c>
      <c r="C25" s="1"/>
      <c r="F25" s="59">
        <v>122085</v>
      </c>
      <c r="G25" s="58"/>
      <c r="H25" s="59">
        <v>104844</v>
      </c>
    </row>
    <row r="26" spans="1:8" ht="14.25">
      <c r="A26" s="1" t="s">
        <v>6</v>
      </c>
      <c r="C26" s="1"/>
      <c r="F26" s="59">
        <f>43359+1</f>
        <v>43360</v>
      </c>
      <c r="G26" s="58"/>
      <c r="H26" s="59">
        <v>80046</v>
      </c>
    </row>
    <row r="27" spans="1:9" ht="14.25">
      <c r="A27" s="1" t="s">
        <v>7</v>
      </c>
      <c r="C27" s="1"/>
      <c r="F27" s="59">
        <f>11068+420</f>
        <v>11488</v>
      </c>
      <c r="G27" s="58"/>
      <c r="H27" s="59">
        <v>8092</v>
      </c>
      <c r="I27" s="2"/>
    </row>
    <row r="28" spans="1:8" ht="14.25">
      <c r="A28" s="1" t="s">
        <v>70</v>
      </c>
      <c r="C28" s="1"/>
      <c r="F28" s="59">
        <v>879</v>
      </c>
      <c r="G28" s="58"/>
      <c r="H28" s="59">
        <v>535</v>
      </c>
    </row>
    <row r="29" spans="1:8" ht="14.25">
      <c r="A29" s="1" t="s">
        <v>8</v>
      </c>
      <c r="C29" s="1"/>
      <c r="F29" s="59">
        <f>91682+263584</f>
        <v>355266</v>
      </c>
      <c r="G29" s="58"/>
      <c r="H29" s="59">
        <v>307399</v>
      </c>
    </row>
    <row r="30" spans="3:10" ht="14.25">
      <c r="C30" s="1"/>
      <c r="F30" s="53">
        <f>SUM(F24:F29)</f>
        <v>617109</v>
      </c>
      <c r="G30" s="58"/>
      <c r="H30" s="67">
        <f>SUM(H24:H29)</f>
        <v>574731</v>
      </c>
      <c r="J30" s="2"/>
    </row>
    <row r="31" spans="1:8" ht="16.5" thickBot="1">
      <c r="A31" s="94" t="s">
        <v>113</v>
      </c>
      <c r="F31" s="60">
        <f>F30+F21</f>
        <v>1453067</v>
      </c>
      <c r="G31" s="58"/>
      <c r="H31" s="60">
        <f>H30+H21</f>
        <v>1394952</v>
      </c>
    </row>
    <row r="32" spans="6:8" ht="14.25">
      <c r="F32" s="24"/>
      <c r="G32" s="58"/>
      <c r="H32" s="58"/>
    </row>
    <row r="33" spans="1:8" ht="15.75">
      <c r="A33" s="94" t="s">
        <v>114</v>
      </c>
      <c r="C33" s="1"/>
      <c r="F33" s="24"/>
      <c r="G33" s="58"/>
      <c r="H33" s="58"/>
    </row>
    <row r="34" spans="1:8" ht="15">
      <c r="A34" s="3" t="s">
        <v>128</v>
      </c>
      <c r="C34" s="1"/>
      <c r="F34" s="24"/>
      <c r="G34" s="58"/>
      <c r="H34" s="58"/>
    </row>
    <row r="35" spans="1:8" ht="14.25">
      <c r="A35" s="1" t="s">
        <v>13</v>
      </c>
      <c r="C35" s="1"/>
      <c r="F35" s="59">
        <v>241393</v>
      </c>
      <c r="G35" s="58"/>
      <c r="H35" s="61">
        <v>241393</v>
      </c>
    </row>
    <row r="36" spans="1:9" ht="14.25">
      <c r="A36" s="1" t="s">
        <v>14</v>
      </c>
      <c r="C36" s="1"/>
      <c r="F36" s="123">
        <f>1156430-241393-1</f>
        <v>915036</v>
      </c>
      <c r="G36" s="58"/>
      <c r="H36" s="68">
        <f>42485+833786</f>
        <v>876271</v>
      </c>
      <c r="I36" s="98"/>
    </row>
    <row r="37" spans="3:8" ht="14.25">
      <c r="C37" s="1"/>
      <c r="F37" s="59">
        <f>SUM(F35:F36)</f>
        <v>1156429</v>
      </c>
      <c r="G37" s="58"/>
      <c r="H37" s="61">
        <f>SUM(H35:H36)</f>
        <v>1117664</v>
      </c>
    </row>
    <row r="38" spans="1:8" ht="15">
      <c r="A38" s="3" t="s">
        <v>117</v>
      </c>
      <c r="C38" s="1"/>
      <c r="F38" s="59">
        <f>120390+1</f>
        <v>120391</v>
      </c>
      <c r="G38" s="58"/>
      <c r="H38" s="61">
        <v>117465</v>
      </c>
    </row>
    <row r="39" spans="1:8" ht="15">
      <c r="A39" s="95" t="s">
        <v>97</v>
      </c>
      <c r="C39" s="1"/>
      <c r="F39" s="53">
        <f>SUM(F37:F38)</f>
        <v>1276820</v>
      </c>
      <c r="G39" s="58"/>
      <c r="H39" s="67">
        <f>SUM(H37:H38)</f>
        <v>1235129</v>
      </c>
    </row>
    <row r="40" spans="6:8" ht="14.25">
      <c r="F40" s="24"/>
      <c r="G40" s="58"/>
      <c r="H40" s="58"/>
    </row>
    <row r="41" spans="1:8" ht="15">
      <c r="A41" s="3" t="s">
        <v>17</v>
      </c>
      <c r="F41" s="24"/>
      <c r="G41" s="58"/>
      <c r="H41" s="58"/>
    </row>
    <row r="42" spans="1:8" ht="14.25">
      <c r="A42" s="1" t="s">
        <v>92</v>
      </c>
      <c r="C42" s="1"/>
      <c r="F42" s="59">
        <v>10221</v>
      </c>
      <c r="G42" s="58"/>
      <c r="H42" s="59">
        <v>9891</v>
      </c>
    </row>
    <row r="43" spans="1:8" ht="14.25">
      <c r="A43" s="1" t="s">
        <v>16</v>
      </c>
      <c r="C43" s="1"/>
      <c r="F43" s="59">
        <f>9350-25+1</f>
        <v>9326</v>
      </c>
      <c r="G43" s="58"/>
      <c r="H43" s="59">
        <v>8090</v>
      </c>
    </row>
    <row r="44" spans="3:8" ht="10.5" customHeight="1">
      <c r="C44" s="1"/>
      <c r="F44" s="59"/>
      <c r="G44" s="58"/>
      <c r="H44" s="61"/>
    </row>
    <row r="45" spans="3:8" ht="14.25">
      <c r="C45" s="1"/>
      <c r="F45" s="53">
        <f>SUM(F42:F44)</f>
        <v>19547</v>
      </c>
      <c r="G45" s="58"/>
      <c r="H45" s="67">
        <f>SUM(H42:H44)</f>
        <v>17981</v>
      </c>
    </row>
    <row r="46" spans="1:8" ht="15">
      <c r="A46" s="3" t="s">
        <v>118</v>
      </c>
      <c r="C46" s="1"/>
      <c r="F46" s="59"/>
      <c r="G46" s="58"/>
      <c r="H46" s="58"/>
    </row>
    <row r="47" spans="1:8" ht="14.25">
      <c r="A47" s="1" t="s">
        <v>9</v>
      </c>
      <c r="C47" s="1"/>
      <c r="F47" s="59">
        <v>40238</v>
      </c>
      <c r="G47" s="58"/>
      <c r="H47" s="59">
        <v>41380</v>
      </c>
    </row>
    <row r="48" spans="1:8" ht="14.25">
      <c r="A48" s="1" t="s">
        <v>10</v>
      </c>
      <c r="C48" s="1"/>
      <c r="F48" s="59">
        <f>36936-1</f>
        <v>36935</v>
      </c>
      <c r="G48" s="58"/>
      <c r="H48" s="59">
        <v>25386</v>
      </c>
    </row>
    <row r="49" spans="1:9" ht="14.25">
      <c r="A49" s="1" t="s">
        <v>11</v>
      </c>
      <c r="C49" s="1"/>
      <c r="F49" s="59">
        <f>59016+242</f>
        <v>59258</v>
      </c>
      <c r="G49" s="58"/>
      <c r="H49" s="59">
        <f>61410+241</f>
        <v>61651</v>
      </c>
      <c r="I49" s="2"/>
    </row>
    <row r="50" spans="1:8" ht="14.25">
      <c r="A50" s="1" t="s">
        <v>91</v>
      </c>
      <c r="C50" s="1"/>
      <c r="F50" s="59">
        <v>5902</v>
      </c>
      <c r="G50" s="58"/>
      <c r="H50" s="59">
        <v>13425</v>
      </c>
    </row>
    <row r="51" spans="1:8" ht="14.25">
      <c r="A51" s="1" t="s">
        <v>12</v>
      </c>
      <c r="C51" s="1"/>
      <c r="F51" s="59">
        <v>14367</v>
      </c>
      <c r="G51" s="52"/>
      <c r="H51" s="59">
        <v>0</v>
      </c>
    </row>
    <row r="52" spans="3:8" ht="14.25">
      <c r="C52" s="1"/>
      <c r="F52" s="53">
        <f>SUM(F47:F51)</f>
        <v>156700</v>
      </c>
      <c r="G52" s="58"/>
      <c r="H52" s="67">
        <f>SUM(H47:H51)</f>
        <v>141842</v>
      </c>
    </row>
    <row r="53" spans="1:8" ht="15.75" thickBot="1">
      <c r="A53" s="3" t="s">
        <v>119</v>
      </c>
      <c r="C53" s="1"/>
      <c r="F53" s="60">
        <f>F52+F45</f>
        <v>176247</v>
      </c>
      <c r="G53" s="58"/>
      <c r="H53" s="60">
        <f>H52+H45</f>
        <v>159823</v>
      </c>
    </row>
    <row r="54" spans="1:9" ht="16.5" thickBot="1">
      <c r="A54" s="94" t="s">
        <v>120</v>
      </c>
      <c r="C54" s="1"/>
      <c r="F54" s="115">
        <f>F53+F39</f>
        <v>1453067</v>
      </c>
      <c r="G54" s="58"/>
      <c r="H54" s="69">
        <f>H53+H39</f>
        <v>1394952</v>
      </c>
      <c r="I54" s="2"/>
    </row>
    <row r="57" spans="1:9" ht="15">
      <c r="A57" s="129" t="s">
        <v>75</v>
      </c>
      <c r="B57" s="129"/>
      <c r="C57" s="129"/>
      <c r="D57" s="129"/>
      <c r="E57" s="129"/>
      <c r="F57" s="129"/>
      <c r="G57" s="129"/>
      <c r="H57" s="129"/>
      <c r="I57" s="39"/>
    </row>
    <row r="58" spans="1:9" ht="15">
      <c r="A58" s="129" t="s">
        <v>139</v>
      </c>
      <c r="B58" s="129"/>
      <c r="C58" s="129"/>
      <c r="D58" s="129"/>
      <c r="E58" s="129"/>
      <c r="F58" s="129"/>
      <c r="G58" s="129"/>
      <c r="H58" s="129"/>
      <c r="I58" s="39"/>
    </row>
    <row r="59" spans="1:9" ht="15">
      <c r="A59" s="129" t="s">
        <v>109</v>
      </c>
      <c r="B59" s="129"/>
      <c r="C59" s="129"/>
      <c r="D59" s="129"/>
      <c r="E59" s="129"/>
      <c r="F59" s="129"/>
      <c r="G59" s="129"/>
      <c r="H59" s="129"/>
      <c r="I59" s="39"/>
    </row>
    <row r="60" spans="1:9" ht="15">
      <c r="A60" s="37"/>
      <c r="B60" s="37"/>
      <c r="C60" s="37"/>
      <c r="D60" s="37"/>
      <c r="E60" s="37"/>
      <c r="F60" s="57"/>
      <c r="G60" s="37"/>
      <c r="H60" s="37"/>
      <c r="I60" s="39"/>
    </row>
    <row r="61" spans="1:9" ht="15">
      <c r="A61" s="37"/>
      <c r="B61" s="37"/>
      <c r="C61" s="37"/>
      <c r="D61" s="37"/>
      <c r="E61" s="37"/>
      <c r="F61" s="57"/>
      <c r="G61" s="37"/>
      <c r="H61" s="37"/>
      <c r="I61" s="39"/>
    </row>
    <row r="65" ht="14.25">
      <c r="F65" s="61"/>
    </row>
  </sheetData>
  <sheetProtection/>
  <mergeCells count="3">
    <mergeCell ref="A58:H58"/>
    <mergeCell ref="A57:H57"/>
    <mergeCell ref="A59:H59"/>
  </mergeCells>
  <printOptions/>
  <pageMargins left="0.748031496062992" right="0.748031496062992" top="0" bottom="0" header="0.511811023622047" footer="0.511811023622047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="95" zoomScaleNormal="95" zoomScalePageLayoutView="0" workbookViewId="0" topLeftCell="C25">
      <selection activeCell="I1" sqref="I1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3.140625" style="1" customWidth="1"/>
    <col min="6" max="6" width="17.00390625" style="1" customWidth="1"/>
    <col min="7" max="7" width="5.57421875" style="1" customWidth="1"/>
    <col min="8" max="8" width="12.57421875" style="1" customWidth="1"/>
    <col min="9" max="9" width="18.140625" style="1" customWidth="1"/>
    <col min="10" max="16384" width="9.140625" style="1" customWidth="1"/>
  </cols>
  <sheetData>
    <row r="1" spans="1:9" ht="15">
      <c r="A1" s="9" t="s">
        <v>79</v>
      </c>
      <c r="B1" s="9"/>
      <c r="C1" s="10"/>
      <c r="D1" s="11"/>
      <c r="E1" s="11"/>
      <c r="H1" s="114"/>
      <c r="I1" s="4"/>
    </row>
    <row r="2" spans="1:5" ht="15">
      <c r="A2" s="9" t="str">
        <f>ConsolBalanceSheet!A2</f>
        <v>Interim Financial Report For The Second Quarter</v>
      </c>
      <c r="B2" s="9"/>
      <c r="C2" s="10"/>
      <c r="D2" s="11"/>
      <c r="E2" s="11"/>
    </row>
    <row r="3" spans="1:4" ht="15">
      <c r="A3" s="39" t="s">
        <v>20</v>
      </c>
      <c r="B3" s="35"/>
      <c r="C3" s="35"/>
      <c r="D3" s="3"/>
    </row>
    <row r="4" spans="1:5" ht="15">
      <c r="A4" s="25" t="str">
        <f>ConsolBalanceSheet!A4</f>
        <v>For The 06 Months Ended 30 June 2009</v>
      </c>
      <c r="B4" s="26"/>
      <c r="C4" s="26"/>
      <c r="D4" s="26"/>
      <c r="E4" s="3"/>
    </row>
    <row r="5" spans="5:9" ht="14.25">
      <c r="E5" s="90"/>
      <c r="F5" s="122"/>
      <c r="G5" s="13"/>
      <c r="H5" s="128"/>
      <c r="I5" s="125"/>
    </row>
    <row r="6" spans="5:9" ht="15.75" customHeight="1">
      <c r="E6" s="16" t="s">
        <v>80</v>
      </c>
      <c r="F6" s="16"/>
      <c r="G6" s="13"/>
      <c r="H6" s="16" t="s">
        <v>81</v>
      </c>
      <c r="I6" s="16"/>
    </row>
    <row r="7" spans="5:9" ht="14.25">
      <c r="E7" s="92" t="s">
        <v>73</v>
      </c>
      <c r="F7" s="92" t="s">
        <v>28</v>
      </c>
      <c r="G7" s="18"/>
      <c r="H7" s="17" t="s">
        <v>73</v>
      </c>
      <c r="I7" s="17" t="s">
        <v>28</v>
      </c>
    </row>
    <row r="8" spans="5:9" ht="14.25">
      <c r="E8" s="92" t="s">
        <v>30</v>
      </c>
      <c r="F8" s="92" t="s">
        <v>30</v>
      </c>
      <c r="G8" s="18"/>
      <c r="H8" s="17" t="s">
        <v>30</v>
      </c>
      <c r="I8" s="17" t="s">
        <v>30</v>
      </c>
    </row>
    <row r="9" spans="5:9" ht="15" customHeight="1">
      <c r="E9" s="92" t="s">
        <v>29</v>
      </c>
      <c r="F9" s="92" t="s">
        <v>32</v>
      </c>
      <c r="G9" s="18"/>
      <c r="H9" s="17" t="s">
        <v>31</v>
      </c>
      <c r="I9" s="17" t="s">
        <v>32</v>
      </c>
    </row>
    <row r="10" spans="5:9" ht="14.25">
      <c r="E10" s="93"/>
      <c r="F10" s="92" t="s">
        <v>29</v>
      </c>
      <c r="G10" s="18"/>
      <c r="H10" s="17"/>
      <c r="I10" s="17" t="s">
        <v>33</v>
      </c>
    </row>
    <row r="11" spans="5:9" ht="14.25">
      <c r="E11" s="19"/>
      <c r="F11" s="17"/>
      <c r="G11" s="18"/>
      <c r="H11" s="17"/>
      <c r="I11" s="17"/>
    </row>
    <row r="12" spans="5:9" ht="14.25">
      <c r="E12" s="76" t="s">
        <v>147</v>
      </c>
      <c r="F12" s="80" t="s">
        <v>152</v>
      </c>
      <c r="G12" s="21"/>
      <c r="H12" s="20" t="str">
        <f>E12</f>
        <v>30/06/09</v>
      </c>
      <c r="I12" s="81" t="str">
        <f>F12</f>
        <v>30/06/08</v>
      </c>
    </row>
    <row r="13" spans="5:9" ht="14.25">
      <c r="E13" s="22" t="s">
        <v>0</v>
      </c>
      <c r="F13" s="22" t="s">
        <v>0</v>
      </c>
      <c r="G13" s="22"/>
      <c r="H13" s="22" t="s">
        <v>0</v>
      </c>
      <c r="I13" s="22" t="s">
        <v>0</v>
      </c>
    </row>
    <row r="14" spans="6:9" ht="15">
      <c r="F14" s="113"/>
      <c r="G14" s="95"/>
      <c r="H14" s="95"/>
      <c r="I14" s="113"/>
    </row>
    <row r="15" spans="1:9" ht="15">
      <c r="A15" s="1" t="s">
        <v>21</v>
      </c>
      <c r="E15" s="47">
        <v>236311</v>
      </c>
      <c r="F15" s="44">
        <v>407786</v>
      </c>
      <c r="G15" s="48"/>
      <c r="H15" s="47">
        <v>450881</v>
      </c>
      <c r="I15" s="47">
        <v>736324</v>
      </c>
    </row>
    <row r="16" spans="1:9" ht="15">
      <c r="A16" s="1" t="s">
        <v>23</v>
      </c>
      <c r="E16" s="47">
        <v>-188756</v>
      </c>
      <c r="F16" s="116">
        <v>-339643</v>
      </c>
      <c r="G16" s="48"/>
      <c r="H16" s="47">
        <v>-353089</v>
      </c>
      <c r="I16" s="47">
        <v>-614299</v>
      </c>
    </row>
    <row r="17" spans="5:9" ht="15.75" thickBot="1">
      <c r="E17" s="49"/>
      <c r="F17" s="117"/>
      <c r="G17" s="48"/>
      <c r="H17" s="49"/>
      <c r="I17" s="104"/>
    </row>
    <row r="18" spans="1:9" ht="14.25">
      <c r="A18" s="1" t="s">
        <v>24</v>
      </c>
      <c r="E18" s="118">
        <f>SUM(E15:E17)</f>
        <v>47555</v>
      </c>
      <c r="F18" s="116">
        <f>SUM(F15:F17)</f>
        <v>68143</v>
      </c>
      <c r="G18" s="118"/>
      <c r="H18" s="106">
        <f>SUM(H15:H17)</f>
        <v>97792</v>
      </c>
      <c r="I18" s="106">
        <f>SUM(I15:I17)</f>
        <v>122025</v>
      </c>
    </row>
    <row r="19" spans="1:9" ht="15">
      <c r="A19" s="1" t="s">
        <v>98</v>
      </c>
      <c r="E19" s="2">
        <v>14819</v>
      </c>
      <c r="F19" s="116">
        <v>10656</v>
      </c>
      <c r="G19" s="50"/>
      <c r="H19" s="47">
        <f>6842+10668</f>
        <v>17510</v>
      </c>
      <c r="I19" s="47">
        <v>15875</v>
      </c>
    </row>
    <row r="20" spans="1:9" ht="14.25">
      <c r="A20" s="1" t="s">
        <v>25</v>
      </c>
      <c r="E20" s="1">
        <v>-6705</v>
      </c>
      <c r="F20" s="116">
        <v>-10130</v>
      </c>
      <c r="G20" s="46"/>
      <c r="H20" s="47">
        <v>-12718</v>
      </c>
      <c r="I20" s="47">
        <v>-19651</v>
      </c>
    </row>
    <row r="21" spans="1:9" ht="15">
      <c r="A21" s="1" t="s">
        <v>26</v>
      </c>
      <c r="E21" s="1">
        <v>-12484</v>
      </c>
      <c r="F21" s="116">
        <v>-14570</v>
      </c>
      <c r="G21" s="50"/>
      <c r="H21" s="47">
        <v>-24897</v>
      </c>
      <c r="I21" s="47">
        <v>-27668</v>
      </c>
    </row>
    <row r="22" spans="1:9" ht="14.25">
      <c r="A22" s="1" t="s">
        <v>99</v>
      </c>
      <c r="E22" s="1">
        <v>-3235</v>
      </c>
      <c r="F22" s="116">
        <v>-5756</v>
      </c>
      <c r="G22" s="46"/>
      <c r="H22" s="47">
        <f>-3551-10668</f>
        <v>-14219</v>
      </c>
      <c r="I22" s="47">
        <v>-7313</v>
      </c>
    </row>
    <row r="23" spans="1:9" ht="15">
      <c r="A23" s="1" t="s">
        <v>27</v>
      </c>
      <c r="E23" s="1">
        <v>-362</v>
      </c>
      <c r="F23" s="116">
        <v>-709</v>
      </c>
      <c r="G23" s="50"/>
      <c r="H23" s="47">
        <v>-764</v>
      </c>
      <c r="I23" s="47">
        <v>-1582</v>
      </c>
    </row>
    <row r="24" spans="1:9" ht="14.25">
      <c r="A24" s="1" t="s">
        <v>121</v>
      </c>
      <c r="E24" s="1">
        <v>68</v>
      </c>
      <c r="F24" s="116">
        <v>0</v>
      </c>
      <c r="G24" s="46"/>
      <c r="H24" s="47">
        <v>68</v>
      </c>
      <c r="I24" s="47">
        <v>0</v>
      </c>
    </row>
    <row r="25" spans="5:9" ht="15.75" thickBot="1">
      <c r="E25" s="51"/>
      <c r="F25" s="104"/>
      <c r="G25" s="50"/>
      <c r="H25" s="51"/>
      <c r="I25" s="45"/>
    </row>
    <row r="26" spans="1:9" ht="14.25">
      <c r="A26" s="1" t="s">
        <v>100</v>
      </c>
      <c r="E26" s="106">
        <f>SUM(E18:E25)</f>
        <v>39656</v>
      </c>
      <c r="F26" s="106">
        <f>SUM(F18:F25)</f>
        <v>47634</v>
      </c>
      <c r="G26" s="106"/>
      <c r="H26" s="106">
        <f>SUM(H18:H25)</f>
        <v>62772</v>
      </c>
      <c r="I26" s="44">
        <f>SUM(I18:I25)</f>
        <v>81686</v>
      </c>
    </row>
    <row r="27" spans="5:9" ht="14.25">
      <c r="E27" s="106"/>
      <c r="F27" s="106"/>
      <c r="G27" s="106"/>
      <c r="H27" s="106"/>
      <c r="I27" s="44"/>
    </row>
    <row r="28" spans="1:9" ht="15">
      <c r="A28" s="1" t="s">
        <v>105</v>
      </c>
      <c r="E28" s="2">
        <v>-5336</v>
      </c>
      <c r="F28" s="116">
        <v>-11859</v>
      </c>
      <c r="G28" s="50"/>
      <c r="H28" s="47">
        <v>-12512</v>
      </c>
      <c r="I28" s="47">
        <v>-21849</v>
      </c>
    </row>
    <row r="29" spans="5:9" ht="15" thickBot="1">
      <c r="E29" s="104"/>
      <c r="F29" s="104"/>
      <c r="G29" s="46"/>
      <c r="H29" s="104"/>
      <c r="I29" s="104"/>
    </row>
    <row r="30" spans="1:9" ht="14.25">
      <c r="A30" s="1" t="s">
        <v>101</v>
      </c>
      <c r="E30" s="118">
        <f>SUM(E26:E29)</f>
        <v>34320</v>
      </c>
      <c r="F30" s="118">
        <f>SUM(F26:F29)</f>
        <v>35775</v>
      </c>
      <c r="G30" s="118"/>
      <c r="H30" s="118">
        <f>SUM(H26:H29)</f>
        <v>50260</v>
      </c>
      <c r="I30" s="44">
        <f>SUM(I26:I29)</f>
        <v>59837</v>
      </c>
    </row>
    <row r="31" spans="5:9" ht="14.25">
      <c r="E31" s="118"/>
      <c r="F31" s="118"/>
      <c r="G31" s="118"/>
      <c r="H31" s="118"/>
      <c r="I31" s="44"/>
    </row>
    <row r="32" spans="1:9" ht="14.25">
      <c r="A32" s="1" t="s">
        <v>102</v>
      </c>
      <c r="E32" s="106"/>
      <c r="F32" s="106"/>
      <c r="G32" s="106"/>
      <c r="H32" s="106"/>
      <c r="I32" s="44"/>
    </row>
    <row r="33" spans="1:9" ht="14.25">
      <c r="A33" s="1" t="s">
        <v>103</v>
      </c>
      <c r="E33" s="106">
        <v>34192</v>
      </c>
      <c r="F33" s="106">
        <v>34435</v>
      </c>
      <c r="G33" s="106"/>
      <c r="H33" s="106">
        <f>H30-H34</f>
        <v>49436</v>
      </c>
      <c r="I33" s="44">
        <f>I30-I34</f>
        <v>55965</v>
      </c>
    </row>
    <row r="34" spans="1:9" ht="14.25">
      <c r="A34" s="1" t="s">
        <v>15</v>
      </c>
      <c r="E34" s="46">
        <v>128</v>
      </c>
      <c r="F34" s="46">
        <v>1340</v>
      </c>
      <c r="G34" s="46"/>
      <c r="H34" s="47">
        <v>824</v>
      </c>
      <c r="I34" s="47">
        <v>3872</v>
      </c>
    </row>
    <row r="35" spans="5:9" ht="15" thickBot="1">
      <c r="E35" s="119">
        <f>SUM(E33:E34)</f>
        <v>34320</v>
      </c>
      <c r="F35" s="119">
        <f>SUM(F33:F34)</f>
        <v>35775</v>
      </c>
      <c r="G35" s="46"/>
      <c r="H35" s="119">
        <f>SUM(H33:H34)</f>
        <v>50260</v>
      </c>
      <c r="I35" s="105">
        <f>SUM(I33:I34)</f>
        <v>59837</v>
      </c>
    </row>
    <row r="36" spans="1:9" ht="15.75" thickTop="1">
      <c r="A36" s="8"/>
      <c r="B36" s="14"/>
      <c r="C36" s="14"/>
      <c r="D36" s="15"/>
      <c r="E36" s="61"/>
      <c r="F36" s="61"/>
      <c r="G36" s="61"/>
      <c r="H36" s="61"/>
      <c r="I36" s="102"/>
    </row>
    <row r="37" spans="1:9" ht="14.25">
      <c r="A37" s="23" t="s">
        <v>22</v>
      </c>
      <c r="B37" s="23"/>
      <c r="C37" s="23"/>
      <c r="D37" s="54"/>
      <c r="E37" s="61"/>
      <c r="F37" s="62"/>
      <c r="G37" s="62"/>
      <c r="H37" s="62"/>
      <c r="I37" s="103"/>
    </row>
    <row r="38" spans="1:9" ht="14.25">
      <c r="A38" s="23" t="s">
        <v>106</v>
      </c>
      <c r="B38" s="23"/>
      <c r="C38" s="23"/>
      <c r="D38" s="54"/>
      <c r="E38" s="90"/>
      <c r="F38" s="90"/>
      <c r="G38" s="88"/>
      <c r="H38" s="90"/>
      <c r="I38" s="90"/>
    </row>
    <row r="39" spans="1:9" ht="14.25">
      <c r="A39" s="23" t="s">
        <v>107</v>
      </c>
      <c r="C39" s="23"/>
      <c r="E39" s="55">
        <f>(E33/239448)*100</f>
        <v>14.279509538605458</v>
      </c>
      <c r="F39" s="55">
        <f>(F33/239467)*100</f>
        <v>14.379851921141535</v>
      </c>
      <c r="G39" s="58"/>
      <c r="H39" s="55">
        <f>(H33/239448)*100</f>
        <v>20.645818716381008</v>
      </c>
      <c r="I39" s="55">
        <f>(I33/239472)*100</f>
        <v>23.37016436159551</v>
      </c>
    </row>
    <row r="40" spans="1:9" ht="15" thickBot="1">
      <c r="A40" s="23" t="s">
        <v>108</v>
      </c>
      <c r="C40" s="23"/>
      <c r="E40" s="56">
        <f>E39</f>
        <v>14.279509538605458</v>
      </c>
      <c r="F40" s="56">
        <f>F39</f>
        <v>14.379851921141535</v>
      </c>
      <c r="G40" s="24"/>
      <c r="H40" s="56">
        <f>H39</f>
        <v>20.645818716381008</v>
      </c>
      <c r="I40" s="56">
        <f>I39</f>
        <v>23.37016436159551</v>
      </c>
    </row>
    <row r="41" spans="1:9" ht="15" thickTop="1">
      <c r="A41" s="23"/>
      <c r="B41" s="23"/>
      <c r="C41" s="23"/>
      <c r="E41" s="63"/>
      <c r="F41" s="82"/>
      <c r="G41" s="24"/>
      <c r="H41" s="63"/>
      <c r="I41" s="82"/>
    </row>
    <row r="42" spans="1:7" ht="14.25">
      <c r="A42" s="23"/>
      <c r="B42" s="23"/>
      <c r="C42" s="23"/>
      <c r="E42" s="71"/>
      <c r="F42" s="13"/>
      <c r="G42" s="72"/>
    </row>
    <row r="43" spans="1:9" s="3" customFormat="1" ht="15">
      <c r="A43" s="130" t="s">
        <v>77</v>
      </c>
      <c r="B43" s="130"/>
      <c r="C43" s="130"/>
      <c r="D43" s="130"/>
      <c r="E43" s="130"/>
      <c r="F43" s="130"/>
      <c r="G43" s="130"/>
      <c r="H43" s="130"/>
      <c r="I43" s="130"/>
    </row>
    <row r="44" spans="1:9" s="13" customFormat="1" ht="12.75">
      <c r="A44" s="130" t="s">
        <v>140</v>
      </c>
      <c r="B44" s="130"/>
      <c r="C44" s="130"/>
      <c r="D44" s="130"/>
      <c r="E44" s="130"/>
      <c r="F44" s="130"/>
      <c r="G44" s="130"/>
      <c r="H44" s="130"/>
      <c r="I44" s="130"/>
    </row>
    <row r="45" spans="1:9" ht="15" customHeight="1">
      <c r="A45" s="130" t="s">
        <v>109</v>
      </c>
      <c r="B45" s="130"/>
      <c r="C45" s="130"/>
      <c r="D45" s="130"/>
      <c r="E45" s="130"/>
      <c r="F45" s="130"/>
      <c r="G45" s="130"/>
      <c r="H45" s="130"/>
      <c r="I45" s="130"/>
    </row>
    <row r="46" ht="15">
      <c r="B46" s="39" t="s">
        <v>18</v>
      </c>
    </row>
  </sheetData>
  <sheetProtection/>
  <mergeCells count="3">
    <mergeCell ref="A43:I43"/>
    <mergeCell ref="A44:I44"/>
    <mergeCell ref="A45:I45"/>
  </mergeCells>
  <printOptions/>
  <pageMargins left="0.36" right="0.4" top="1" bottom="1" header="0.5" footer="0.5"/>
  <pageSetup horizontalDpi="180" verticalDpi="18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E31">
      <selection activeCell="M36" sqref="M36"/>
    </sheetView>
  </sheetViews>
  <sheetFormatPr defaultColWidth="9.140625" defaultRowHeight="12.75"/>
  <cols>
    <col min="3" max="3" width="14.421875" style="0" customWidth="1"/>
    <col min="4" max="4" width="10.8515625" style="0" customWidth="1"/>
    <col min="5" max="5" width="10.28125" style="0" customWidth="1"/>
    <col min="6" max="6" width="11.8515625" style="0" customWidth="1"/>
    <col min="7" max="7" width="13.140625" style="0" customWidth="1"/>
    <col min="8" max="8" width="10.421875" style="0" customWidth="1"/>
    <col min="9" max="9" width="12.00390625" style="0" customWidth="1"/>
    <col min="10" max="12" width="11.28125" style="0" customWidth="1"/>
    <col min="13" max="13" width="13.421875" style="0" customWidth="1"/>
  </cols>
  <sheetData>
    <row r="1" spans="1:13" s="13" customFormat="1" ht="15.75">
      <c r="A1" s="12" t="s">
        <v>79</v>
      </c>
      <c r="B1" s="9"/>
      <c r="C1" s="10"/>
      <c r="D1" s="11"/>
      <c r="E1" s="11"/>
      <c r="F1" s="11"/>
      <c r="G1" s="23"/>
      <c r="H1" s="23"/>
      <c r="I1" s="23"/>
      <c r="L1" s="114"/>
      <c r="M1" s="70"/>
    </row>
    <row r="2" spans="1:9" s="13" customFormat="1" ht="15.75">
      <c r="A2" s="12" t="str">
        <f>ConsolIncStatement!A2</f>
        <v>Interim Financial Report For The Second Quarter</v>
      </c>
      <c r="B2" s="9"/>
      <c r="C2" s="10"/>
      <c r="D2" s="11"/>
      <c r="E2" s="11"/>
      <c r="F2" s="11"/>
      <c r="G2" s="24"/>
      <c r="H2" s="24"/>
      <c r="I2" s="23"/>
    </row>
    <row r="3" spans="1:8" s="13" customFormat="1" ht="15">
      <c r="A3" s="25" t="s">
        <v>68</v>
      </c>
      <c r="B3" s="23"/>
      <c r="C3" s="23"/>
      <c r="D3" s="23"/>
      <c r="E3" s="23"/>
      <c r="F3" s="23"/>
      <c r="G3" s="24"/>
      <c r="H3" s="24"/>
    </row>
    <row r="4" spans="1:9" s="13" customFormat="1" ht="15">
      <c r="A4" s="25" t="str">
        <f>ConsolIncStatement!A4</f>
        <v>For The 06 Months Ended 30 June 2009</v>
      </c>
      <c r="B4" s="26"/>
      <c r="C4" s="26"/>
      <c r="D4" s="26"/>
      <c r="E4" s="26"/>
      <c r="F4" s="26"/>
      <c r="G4" s="23"/>
      <c r="H4" s="23"/>
      <c r="I4" s="122"/>
    </row>
    <row r="5" spans="4:13" s="13" customFormat="1" ht="14.25">
      <c r="D5" s="27" t="s">
        <v>18</v>
      </c>
      <c r="E5" s="27" t="s">
        <v>134</v>
      </c>
      <c r="F5" s="28"/>
      <c r="G5" s="27"/>
      <c r="H5" s="27"/>
      <c r="I5" s="27" t="s">
        <v>133</v>
      </c>
      <c r="J5" s="27"/>
      <c r="K5" s="27"/>
      <c r="L5" s="27"/>
      <c r="M5" s="29"/>
    </row>
    <row r="6" spans="1:16" s="13" customFormat="1" ht="14.25">
      <c r="A6" s="27"/>
      <c r="D6" s="28" t="s">
        <v>34</v>
      </c>
      <c r="E6" s="28" t="s">
        <v>34</v>
      </c>
      <c r="F6" s="28" t="s">
        <v>57</v>
      </c>
      <c r="G6" s="28" t="s">
        <v>58</v>
      </c>
      <c r="H6" s="29" t="s">
        <v>36</v>
      </c>
      <c r="I6" s="29" t="s">
        <v>35</v>
      </c>
      <c r="J6" s="28" t="s">
        <v>59</v>
      </c>
      <c r="K6" s="29"/>
      <c r="L6" s="29" t="s">
        <v>95</v>
      </c>
      <c r="M6" s="27"/>
      <c r="P6" s="33"/>
    </row>
    <row r="7" spans="1:16" s="13" customFormat="1" ht="15">
      <c r="A7" s="30"/>
      <c r="B7" s="88"/>
      <c r="C7" s="88"/>
      <c r="D7" s="31" t="s">
        <v>37</v>
      </c>
      <c r="E7" s="31" t="s">
        <v>38</v>
      </c>
      <c r="F7" s="31" t="s">
        <v>39</v>
      </c>
      <c r="G7" s="31" t="s">
        <v>39</v>
      </c>
      <c r="H7" s="31" t="s">
        <v>41</v>
      </c>
      <c r="I7" s="31" t="s">
        <v>40</v>
      </c>
      <c r="J7" s="31" t="s">
        <v>39</v>
      </c>
      <c r="K7" s="99" t="s">
        <v>42</v>
      </c>
      <c r="L7" s="31" t="s">
        <v>96</v>
      </c>
      <c r="M7" s="99" t="s">
        <v>42</v>
      </c>
      <c r="P7" s="33"/>
    </row>
    <row r="8" spans="1:16" s="13" customFormat="1" ht="15">
      <c r="A8" s="32"/>
      <c r="B8" s="88"/>
      <c r="C8" s="88"/>
      <c r="D8" s="33" t="s">
        <v>0</v>
      </c>
      <c r="E8" s="33" t="s">
        <v>0</v>
      </c>
      <c r="F8" s="33" t="s">
        <v>0</v>
      </c>
      <c r="G8" s="33" t="s">
        <v>0</v>
      </c>
      <c r="H8" s="33" t="s">
        <v>0</v>
      </c>
      <c r="I8" s="33" t="s">
        <v>0</v>
      </c>
      <c r="J8" s="33" t="s">
        <v>0</v>
      </c>
      <c r="K8" s="33"/>
      <c r="L8" s="33" t="s">
        <v>0</v>
      </c>
      <c r="M8" s="33" t="s">
        <v>0</v>
      </c>
      <c r="P8" s="33"/>
    </row>
    <row r="9" spans="1:16" s="13" customFormat="1" ht="14.25">
      <c r="A9" s="87" t="s">
        <v>141</v>
      </c>
      <c r="B9" s="86"/>
      <c r="C9" s="86"/>
      <c r="D9" s="27">
        <v>241393</v>
      </c>
      <c r="E9" s="27">
        <v>6952</v>
      </c>
      <c r="F9" s="27">
        <v>11263</v>
      </c>
      <c r="G9" s="27">
        <v>25396</v>
      </c>
      <c r="H9" s="27">
        <v>-3214</v>
      </c>
      <c r="I9" s="27">
        <v>833786</v>
      </c>
      <c r="J9" s="27">
        <v>2088</v>
      </c>
      <c r="K9" s="75">
        <f>SUM(D9:J9)</f>
        <v>1117664</v>
      </c>
      <c r="L9" s="75">
        <v>117465</v>
      </c>
      <c r="M9" s="84">
        <f>SUM(K9:L9)</f>
        <v>1235129</v>
      </c>
      <c r="N9" s="77"/>
      <c r="P9" s="65"/>
    </row>
    <row r="10" spans="1:16" s="13" customFormat="1" ht="14.25">
      <c r="A10" s="27"/>
      <c r="D10" s="27"/>
      <c r="E10" s="27"/>
      <c r="F10" s="27"/>
      <c r="G10" s="27"/>
      <c r="H10" s="27"/>
      <c r="I10" s="27"/>
      <c r="J10" s="27"/>
      <c r="K10" s="27"/>
      <c r="L10" s="27"/>
      <c r="M10" s="84"/>
      <c r="P10" s="65"/>
    </row>
    <row r="11" spans="1:16" s="13" customFormat="1" ht="14.25">
      <c r="A11" s="27" t="s">
        <v>129</v>
      </c>
      <c r="D11" s="27"/>
      <c r="E11" s="27"/>
      <c r="F11" s="27"/>
      <c r="G11" s="27"/>
      <c r="H11" s="27"/>
      <c r="I11" s="27"/>
      <c r="J11" s="27"/>
      <c r="K11" s="27"/>
      <c r="L11" s="27">
        <v>0</v>
      </c>
      <c r="M11" s="84">
        <f>SUM(K11:L11)</f>
        <v>0</v>
      </c>
      <c r="P11" s="65"/>
    </row>
    <row r="12" spans="1:16" s="13" customFormat="1" ht="14.25">
      <c r="A12" s="27" t="s">
        <v>130</v>
      </c>
      <c r="D12" s="27"/>
      <c r="E12" s="27"/>
      <c r="F12" s="27"/>
      <c r="G12" s="27"/>
      <c r="H12" s="27"/>
      <c r="I12" s="27"/>
      <c r="J12" s="27"/>
      <c r="K12" s="27"/>
      <c r="L12" s="27"/>
      <c r="M12" s="84"/>
      <c r="P12" s="65"/>
    </row>
    <row r="13" spans="1:16" s="13" customFormat="1" ht="14.25">
      <c r="A13" s="27"/>
      <c r="D13" s="27"/>
      <c r="E13" s="27"/>
      <c r="F13" s="27"/>
      <c r="G13" s="27"/>
      <c r="H13" s="27"/>
      <c r="I13" s="27"/>
      <c r="J13" s="27"/>
      <c r="K13" s="27"/>
      <c r="L13" s="27"/>
      <c r="M13" s="84"/>
      <c r="P13" s="65"/>
    </row>
    <row r="14" spans="1:16" s="13" customFormat="1" ht="14.25">
      <c r="A14" s="27" t="s">
        <v>60</v>
      </c>
      <c r="D14" s="34"/>
      <c r="E14" s="34"/>
      <c r="F14" s="34"/>
      <c r="G14" s="42">
        <f>3731</f>
        <v>3731</v>
      </c>
      <c r="H14" s="34"/>
      <c r="I14" s="27"/>
      <c r="J14" s="34"/>
      <c r="K14" s="75">
        <f>SUM(D14:J14)</f>
        <v>3731</v>
      </c>
      <c r="L14" s="42">
        <v>2102</v>
      </c>
      <c r="M14" s="84">
        <f>SUM(K14:L14)</f>
        <v>5833</v>
      </c>
      <c r="P14" s="107"/>
    </row>
    <row r="15" spans="1:16" s="13" customFormat="1" ht="14.25">
      <c r="A15" s="27"/>
      <c r="D15" s="34"/>
      <c r="E15" s="34"/>
      <c r="F15" s="34"/>
      <c r="G15" s="34"/>
      <c r="H15" s="34"/>
      <c r="I15" s="27"/>
      <c r="J15" s="34"/>
      <c r="K15" s="75"/>
      <c r="L15" s="34"/>
      <c r="M15" s="84"/>
      <c r="P15" s="108"/>
    </row>
    <row r="16" spans="1:16" s="13" customFormat="1" ht="14.25">
      <c r="A16" s="27" t="s">
        <v>69</v>
      </c>
      <c r="D16" s="34"/>
      <c r="E16" s="34"/>
      <c r="F16" s="34"/>
      <c r="G16" s="34"/>
      <c r="H16" s="42">
        <f>-34-1</f>
        <v>-35</v>
      </c>
      <c r="I16" s="27"/>
      <c r="J16" s="42"/>
      <c r="K16" s="75">
        <f>SUM(D16:J16)</f>
        <v>-35</v>
      </c>
      <c r="L16" s="42"/>
      <c r="M16" s="84">
        <f>SUM(K16:L16)</f>
        <v>-35</v>
      </c>
      <c r="P16" s="108"/>
    </row>
    <row r="17" spans="1:16" s="13" customFormat="1" ht="14.25">
      <c r="A17" s="27"/>
      <c r="D17" s="34"/>
      <c r="E17" s="34"/>
      <c r="F17" s="34"/>
      <c r="G17" s="34"/>
      <c r="H17" s="34"/>
      <c r="I17" s="27"/>
      <c r="J17" s="34"/>
      <c r="K17" s="75"/>
      <c r="L17" s="34"/>
      <c r="M17" s="84"/>
      <c r="P17" s="108"/>
    </row>
    <row r="18" spans="1:16" s="13" customFormat="1" ht="14.25">
      <c r="A18" s="27" t="s">
        <v>101</v>
      </c>
      <c r="D18" s="27"/>
      <c r="E18" s="27"/>
      <c r="F18" s="27"/>
      <c r="G18" s="27"/>
      <c r="H18" s="34"/>
      <c r="I18" s="124">
        <v>49436</v>
      </c>
      <c r="J18" s="34"/>
      <c r="K18" s="75">
        <f>SUM(D18:J18)</f>
        <v>49436</v>
      </c>
      <c r="L18" s="75">
        <f>823+1</f>
        <v>824</v>
      </c>
      <c r="M18" s="84">
        <f>SUM(K18:L18)</f>
        <v>50260</v>
      </c>
      <c r="P18" s="65"/>
    </row>
    <row r="19" spans="1:16" s="13" customFormat="1" ht="14.25">
      <c r="A19" s="27"/>
      <c r="D19" s="27"/>
      <c r="E19" s="27"/>
      <c r="F19" s="27"/>
      <c r="G19" s="27"/>
      <c r="H19" s="34"/>
      <c r="I19" s="64"/>
      <c r="J19" s="34"/>
      <c r="K19" s="75"/>
      <c r="L19" s="34"/>
      <c r="M19" s="84"/>
      <c r="P19" s="65"/>
    </row>
    <row r="20" spans="1:16" s="13" customFormat="1" ht="14.25">
      <c r="A20" s="27" t="s">
        <v>61</v>
      </c>
      <c r="D20" s="27"/>
      <c r="E20" s="27"/>
      <c r="F20" s="27"/>
      <c r="G20" s="27"/>
      <c r="H20" s="34"/>
      <c r="I20" s="42">
        <v>-14367</v>
      </c>
      <c r="J20" s="34"/>
      <c r="K20" s="75">
        <f>SUM(D20:J20)</f>
        <v>-14367</v>
      </c>
      <c r="L20" s="34"/>
      <c r="M20" s="84">
        <f>SUM(K20:L20)</f>
        <v>-14367</v>
      </c>
      <c r="N20" s="97"/>
      <c r="P20" s="65"/>
    </row>
    <row r="21" spans="1:16" s="13" customFormat="1" ht="14.25">
      <c r="A21" s="27"/>
      <c r="D21" s="27"/>
      <c r="E21" s="27"/>
      <c r="F21" s="27"/>
      <c r="G21" s="27"/>
      <c r="H21" s="27"/>
      <c r="I21" s="27"/>
      <c r="J21" s="27"/>
      <c r="K21" s="27"/>
      <c r="L21" s="27"/>
      <c r="M21" s="83"/>
      <c r="P21" s="65"/>
    </row>
    <row r="22" spans="1:16" s="13" customFormat="1" ht="15" thickBot="1">
      <c r="A22" s="87" t="s">
        <v>148</v>
      </c>
      <c r="B22" s="86"/>
      <c r="C22" s="86"/>
      <c r="D22" s="36">
        <f aca="true" t="shared" si="0" ref="D22:M22">SUM(D9:D21)</f>
        <v>241393</v>
      </c>
      <c r="E22" s="36">
        <f t="shared" si="0"/>
        <v>6952</v>
      </c>
      <c r="F22" s="36">
        <f t="shared" si="0"/>
        <v>11263</v>
      </c>
      <c r="G22" s="36">
        <f t="shared" si="0"/>
        <v>29127</v>
      </c>
      <c r="H22" s="36">
        <f t="shared" si="0"/>
        <v>-3249</v>
      </c>
      <c r="I22" s="36">
        <f t="shared" si="0"/>
        <v>868855</v>
      </c>
      <c r="J22" s="43">
        <f t="shared" si="0"/>
        <v>2088</v>
      </c>
      <c r="K22" s="43">
        <f t="shared" si="0"/>
        <v>1156429</v>
      </c>
      <c r="L22" s="43">
        <f t="shared" si="0"/>
        <v>120391</v>
      </c>
      <c r="M22" s="36">
        <f t="shared" si="0"/>
        <v>1276820</v>
      </c>
      <c r="N22" s="77"/>
      <c r="P22" s="65"/>
    </row>
    <row r="23" spans="1:16" s="13" customFormat="1" ht="15" thickTop="1">
      <c r="A23" s="27"/>
      <c r="D23" s="65"/>
      <c r="E23" s="65"/>
      <c r="F23" s="65"/>
      <c r="G23" s="65"/>
      <c r="H23" s="65"/>
      <c r="I23" s="65"/>
      <c r="J23" s="66"/>
      <c r="K23" s="66"/>
      <c r="L23" s="66"/>
      <c r="M23" s="65"/>
      <c r="P23" s="109"/>
    </row>
    <row r="24" spans="1:16" s="13" customFormat="1" ht="14.25">
      <c r="A24" s="27"/>
      <c r="D24" s="65"/>
      <c r="E24" s="65"/>
      <c r="F24" s="65"/>
      <c r="G24" s="65"/>
      <c r="H24" s="65"/>
      <c r="I24" s="65"/>
      <c r="J24" s="66"/>
      <c r="K24" s="66"/>
      <c r="L24" s="66"/>
      <c r="M24" s="65"/>
      <c r="P24" s="109"/>
    </row>
    <row r="25" spans="1:13" s="13" customFormat="1" ht="14.25">
      <c r="A25" s="27"/>
      <c r="D25" s="65"/>
      <c r="E25" s="65"/>
      <c r="F25" s="65"/>
      <c r="G25" s="65"/>
      <c r="H25" s="65"/>
      <c r="I25" s="65"/>
      <c r="J25" s="66"/>
      <c r="K25" s="66"/>
      <c r="L25" s="66"/>
      <c r="M25" s="65"/>
    </row>
    <row r="26" spans="1:14" s="13" customFormat="1" ht="15">
      <c r="A26" s="131" t="s">
        <v>74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</row>
    <row r="27" spans="1:14" s="13" customFormat="1" ht="15">
      <c r="A27" s="129" t="s">
        <v>143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1:13" s="13" customFormat="1" ht="15">
      <c r="A28" s="129" t="s">
        <v>111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</row>
    <row r="29" spans="1:12" s="13" customFormat="1" ht="14.25">
      <c r="A29" s="91"/>
      <c r="D29" s="65"/>
      <c r="E29" s="65"/>
      <c r="F29" s="65"/>
      <c r="G29" s="65"/>
      <c r="H29" s="65"/>
      <c r="I29" s="65"/>
      <c r="J29" s="66"/>
      <c r="K29" s="66"/>
      <c r="L29" s="66"/>
    </row>
    <row r="30" spans="1:12" s="13" customFormat="1" ht="14.25">
      <c r="A30" s="91"/>
      <c r="D30" s="65"/>
      <c r="E30" s="65"/>
      <c r="F30" s="65"/>
      <c r="G30" s="65"/>
      <c r="H30" s="65"/>
      <c r="I30" s="65"/>
      <c r="J30" s="66"/>
      <c r="K30" s="66"/>
      <c r="L30" s="66"/>
    </row>
    <row r="31" spans="1:12" s="13" customFormat="1" ht="14.25">
      <c r="A31" s="91"/>
      <c r="D31" s="65"/>
      <c r="E31" s="65"/>
      <c r="F31" s="65"/>
      <c r="G31" s="65"/>
      <c r="H31" s="65"/>
      <c r="I31" s="65"/>
      <c r="J31" s="66"/>
      <c r="K31" s="66"/>
      <c r="L31" s="66"/>
    </row>
    <row r="32" spans="1:12" s="13" customFormat="1" ht="14.25">
      <c r="A32" s="91"/>
      <c r="D32" s="65"/>
      <c r="E32" s="65"/>
      <c r="F32" s="65"/>
      <c r="G32" s="65"/>
      <c r="H32" s="65"/>
      <c r="I32" s="65"/>
      <c r="J32" s="66"/>
      <c r="K32" s="66"/>
      <c r="L32" s="66"/>
    </row>
    <row r="33" spans="1:12" s="13" customFormat="1" ht="14.25">
      <c r="A33" s="91"/>
      <c r="D33" s="65"/>
      <c r="E33" s="65"/>
      <c r="F33" s="65"/>
      <c r="G33" s="65"/>
      <c r="H33" s="65"/>
      <c r="I33" s="65"/>
      <c r="J33" s="66"/>
      <c r="K33" s="66"/>
      <c r="L33" s="66"/>
    </row>
    <row r="34" spans="1:12" s="13" customFormat="1" ht="14.25">
      <c r="A34" s="91"/>
      <c r="D34" s="65"/>
      <c r="E34" s="65"/>
      <c r="F34" s="65"/>
      <c r="G34" s="65"/>
      <c r="H34" s="65"/>
      <c r="I34" s="65"/>
      <c r="J34" s="66"/>
      <c r="K34" s="66"/>
      <c r="L34" s="66"/>
    </row>
    <row r="35" spans="1:12" s="13" customFormat="1" ht="14.25">
      <c r="A35" s="91"/>
      <c r="D35" s="65"/>
      <c r="E35" s="65"/>
      <c r="F35" s="65"/>
      <c r="H35" s="65"/>
      <c r="I35" s="65"/>
      <c r="J35" s="66"/>
      <c r="K35" s="66"/>
      <c r="L35" s="66"/>
    </row>
    <row r="36" spans="1:13" s="13" customFormat="1" ht="14.25">
      <c r="A36" s="100"/>
      <c r="D36" s="65"/>
      <c r="E36" s="65"/>
      <c r="F36" s="65"/>
      <c r="H36" s="65"/>
      <c r="I36" s="65"/>
      <c r="J36" s="66"/>
      <c r="K36" s="66"/>
      <c r="L36" s="66"/>
      <c r="M36" s="70"/>
    </row>
    <row r="37" spans="1:13" s="13" customFormat="1" ht="14.25">
      <c r="A37" s="100"/>
      <c r="D37" s="65"/>
      <c r="E37" s="27" t="s">
        <v>134</v>
      </c>
      <c r="F37" s="28"/>
      <c r="G37" s="27"/>
      <c r="H37" s="27"/>
      <c r="I37" s="27" t="s">
        <v>133</v>
      </c>
      <c r="J37" s="27"/>
      <c r="K37" s="66"/>
      <c r="L37" s="66"/>
      <c r="M37" s="70"/>
    </row>
    <row r="38" spans="4:13" s="13" customFormat="1" ht="14.25">
      <c r="D38" s="28" t="s">
        <v>34</v>
      </c>
      <c r="E38" s="28" t="s">
        <v>34</v>
      </c>
      <c r="F38" s="28" t="s">
        <v>57</v>
      </c>
      <c r="G38" s="28" t="s">
        <v>58</v>
      </c>
      <c r="H38" s="29" t="s">
        <v>36</v>
      </c>
      <c r="I38" s="29" t="s">
        <v>35</v>
      </c>
      <c r="J38" s="28" t="s">
        <v>59</v>
      </c>
      <c r="K38" s="29"/>
      <c r="L38" s="29" t="s">
        <v>95</v>
      </c>
      <c r="M38" s="27"/>
    </row>
    <row r="39" spans="1:13" s="13" customFormat="1" ht="15">
      <c r="A39" s="126"/>
      <c r="D39" s="31" t="s">
        <v>37</v>
      </c>
      <c r="E39" s="31" t="s">
        <v>38</v>
      </c>
      <c r="F39" s="31" t="s">
        <v>39</v>
      </c>
      <c r="G39" s="31" t="s">
        <v>39</v>
      </c>
      <c r="H39" s="31" t="s">
        <v>41</v>
      </c>
      <c r="I39" s="31" t="s">
        <v>40</v>
      </c>
      <c r="J39" s="31" t="s">
        <v>39</v>
      </c>
      <c r="K39" s="99" t="s">
        <v>42</v>
      </c>
      <c r="L39" s="31" t="s">
        <v>96</v>
      </c>
      <c r="M39" s="99" t="s">
        <v>42</v>
      </c>
    </row>
    <row r="40" spans="1:13" s="13" customFormat="1" ht="15">
      <c r="A40" s="89"/>
      <c r="D40" s="33" t="s">
        <v>0</v>
      </c>
      <c r="E40" s="33" t="s">
        <v>0</v>
      </c>
      <c r="F40" s="33" t="s">
        <v>0</v>
      </c>
      <c r="G40" s="33" t="s">
        <v>0</v>
      </c>
      <c r="H40" s="33" t="s">
        <v>0</v>
      </c>
      <c r="I40" s="33" t="s">
        <v>0</v>
      </c>
      <c r="J40" s="33" t="s">
        <v>0</v>
      </c>
      <c r="K40" s="33"/>
      <c r="L40" s="33" t="s">
        <v>0</v>
      </c>
      <c r="M40" s="33" t="s">
        <v>0</v>
      </c>
    </row>
    <row r="41" spans="1:13" s="13" customFormat="1" ht="14.25">
      <c r="A41" s="87" t="s">
        <v>132</v>
      </c>
      <c r="B41" s="86"/>
      <c r="C41" s="86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s="13" customFormat="1" ht="14.25">
      <c r="A42" s="27" t="s">
        <v>135</v>
      </c>
      <c r="B42" s="88"/>
      <c r="C42" s="88"/>
      <c r="D42" s="27">
        <v>241393</v>
      </c>
      <c r="E42" s="27">
        <v>6952</v>
      </c>
      <c r="F42" s="27">
        <v>11263</v>
      </c>
      <c r="G42" s="27">
        <v>19509</v>
      </c>
      <c r="H42" s="27">
        <v>-3095</v>
      </c>
      <c r="I42" s="27">
        <v>799786</v>
      </c>
      <c r="J42" s="27">
        <v>2088</v>
      </c>
      <c r="K42" s="33">
        <f>SUM(D42:J42)</f>
        <v>1077896</v>
      </c>
      <c r="L42" s="27">
        <v>108628</v>
      </c>
      <c r="M42" s="27">
        <f>SUM(K42:L42)</f>
        <v>1186524</v>
      </c>
    </row>
    <row r="43" spans="1:13" s="13" customFormat="1" ht="14.25">
      <c r="A43" s="112" t="s">
        <v>144</v>
      </c>
      <c r="D43" s="31"/>
      <c r="E43" s="31"/>
      <c r="F43" s="31"/>
      <c r="G43" s="110">
        <v>757</v>
      </c>
      <c r="H43" s="31"/>
      <c r="I43" s="31">
        <v>-757</v>
      </c>
      <c r="J43" s="31"/>
      <c r="K43" s="111">
        <f>SUM(D43:J43)</f>
        <v>0</v>
      </c>
      <c r="L43" s="31"/>
      <c r="M43" s="111">
        <f>SUM(K43:L43)</f>
        <v>0</v>
      </c>
    </row>
    <row r="44" spans="1:13" s="13" customFormat="1" ht="14.25">
      <c r="A44" s="87" t="s">
        <v>142</v>
      </c>
      <c r="B44" s="86"/>
      <c r="C44" s="86"/>
      <c r="D44" s="27">
        <f>SUM(D42:D43)</f>
        <v>241393</v>
      </c>
      <c r="E44" s="27">
        <f aca="true" t="shared" si="1" ref="E44:L44">SUM(E42:E43)</f>
        <v>6952</v>
      </c>
      <c r="F44" s="27">
        <f t="shared" si="1"/>
        <v>11263</v>
      </c>
      <c r="G44" s="27">
        <f t="shared" si="1"/>
        <v>20266</v>
      </c>
      <c r="H44" s="27">
        <f t="shared" si="1"/>
        <v>-3095</v>
      </c>
      <c r="I44" s="27">
        <f t="shared" si="1"/>
        <v>799029</v>
      </c>
      <c r="J44" s="27">
        <f t="shared" si="1"/>
        <v>2088</v>
      </c>
      <c r="K44" s="75">
        <f>SUM(D44:J44)</f>
        <v>1077896</v>
      </c>
      <c r="L44" s="27">
        <f t="shared" si="1"/>
        <v>108628</v>
      </c>
      <c r="M44" s="27">
        <f>SUM(K44:L44)</f>
        <v>1186524</v>
      </c>
    </row>
    <row r="45" spans="1:13" s="13" customFormat="1" ht="14.25">
      <c r="A45" s="85"/>
      <c r="B45" s="88"/>
      <c r="C45" s="88"/>
      <c r="D45" s="27"/>
      <c r="E45" s="27"/>
      <c r="F45" s="27"/>
      <c r="G45" s="27"/>
      <c r="H45" s="27"/>
      <c r="I45" s="27"/>
      <c r="J45" s="75"/>
      <c r="K45" s="75"/>
      <c r="L45" s="75"/>
      <c r="M45" s="83"/>
    </row>
    <row r="46" spans="1:13" s="13" customFormat="1" ht="14.25">
      <c r="A46" s="27" t="s">
        <v>129</v>
      </c>
      <c r="B46" s="88"/>
      <c r="C46" s="88"/>
      <c r="D46" s="27"/>
      <c r="E46" s="27"/>
      <c r="F46" s="27"/>
      <c r="G46" s="27"/>
      <c r="H46" s="27"/>
      <c r="I46" s="27"/>
      <c r="J46" s="75"/>
      <c r="K46" s="75"/>
      <c r="L46" s="75">
        <v>0</v>
      </c>
      <c r="M46" s="75">
        <f>SUM(K46:L46)</f>
        <v>0</v>
      </c>
    </row>
    <row r="47" spans="1:13" s="13" customFormat="1" ht="14.25">
      <c r="A47" s="27" t="s">
        <v>130</v>
      </c>
      <c r="B47" s="88"/>
      <c r="C47" s="88"/>
      <c r="D47" s="27"/>
      <c r="E47" s="27"/>
      <c r="F47" s="27"/>
      <c r="G47" s="27"/>
      <c r="H47" s="27"/>
      <c r="I47" s="27"/>
      <c r="J47" s="75"/>
      <c r="K47" s="75"/>
      <c r="L47" s="75"/>
      <c r="M47" s="83"/>
    </row>
    <row r="48" spans="1:13" s="13" customFormat="1" ht="14.25">
      <c r="A48" s="27"/>
      <c r="B48" s="88"/>
      <c r="C48" s="88"/>
      <c r="D48" s="27"/>
      <c r="E48" s="27"/>
      <c r="F48" s="27"/>
      <c r="G48" s="27"/>
      <c r="H48" s="27"/>
      <c r="I48" s="27"/>
      <c r="J48" s="75"/>
      <c r="K48" s="75"/>
      <c r="L48" s="75"/>
      <c r="M48" s="83"/>
    </row>
    <row r="49" spans="1:13" s="13" customFormat="1" ht="14.25">
      <c r="A49" s="27" t="s">
        <v>60</v>
      </c>
      <c r="D49" s="28"/>
      <c r="E49" s="28"/>
      <c r="F49" s="28"/>
      <c r="G49" s="75">
        <v>-3638</v>
      </c>
      <c r="H49" s="28"/>
      <c r="I49" s="28"/>
      <c r="J49" s="28"/>
      <c r="K49" s="75">
        <f>SUM(D49:J49)</f>
        <v>-3638</v>
      </c>
      <c r="L49" s="75">
        <v>-2419</v>
      </c>
      <c r="M49" s="83">
        <f>SUM(K49:L49)</f>
        <v>-6057</v>
      </c>
    </row>
    <row r="50" spans="1:13" s="13" customFormat="1" ht="14.25">
      <c r="A50" s="27"/>
      <c r="D50" s="65"/>
      <c r="E50" s="65"/>
      <c r="F50" s="65"/>
      <c r="G50" s="65"/>
      <c r="H50" s="65"/>
      <c r="I50" s="65"/>
      <c r="J50" s="66"/>
      <c r="K50" s="75"/>
      <c r="L50" s="66"/>
      <c r="M50" s="83"/>
    </row>
    <row r="51" spans="1:13" s="13" customFormat="1" ht="14.25">
      <c r="A51" s="27" t="s">
        <v>69</v>
      </c>
      <c r="D51" s="65"/>
      <c r="E51" s="65"/>
      <c r="F51" s="65"/>
      <c r="G51" s="65"/>
      <c r="H51" s="65">
        <v>-90</v>
      </c>
      <c r="I51" s="65"/>
      <c r="J51" s="66">
        <v>0</v>
      </c>
      <c r="K51" s="75">
        <f>SUM(D51:J51)</f>
        <v>-90</v>
      </c>
      <c r="L51" s="66"/>
      <c r="M51" s="75">
        <f>SUM(K51:L51)</f>
        <v>-90</v>
      </c>
    </row>
    <row r="52" spans="1:13" s="13" customFormat="1" ht="14.25">
      <c r="A52" s="27"/>
      <c r="D52" s="65"/>
      <c r="E52" s="65"/>
      <c r="F52" s="65"/>
      <c r="G52" s="65"/>
      <c r="H52" s="65"/>
      <c r="I52" s="65"/>
      <c r="J52" s="66"/>
      <c r="K52" s="75"/>
      <c r="L52" s="66"/>
      <c r="M52" s="83"/>
    </row>
    <row r="53" spans="1:13" s="13" customFormat="1" ht="14.25">
      <c r="A53" s="27" t="s">
        <v>101</v>
      </c>
      <c r="D53" s="65"/>
      <c r="E53" s="65"/>
      <c r="F53" s="65"/>
      <c r="G53" s="65"/>
      <c r="H53" s="65"/>
      <c r="I53" s="65">
        <v>55965</v>
      </c>
      <c r="J53" s="66"/>
      <c r="K53" s="75">
        <f>SUM(D53:J53)</f>
        <v>55965</v>
      </c>
      <c r="L53" s="66">
        <v>3872</v>
      </c>
      <c r="M53" s="83">
        <f>SUM(K53:L53)</f>
        <v>59837</v>
      </c>
    </row>
    <row r="54" spans="1:13" s="13" customFormat="1" ht="14.25">
      <c r="A54" s="27"/>
      <c r="D54" s="65"/>
      <c r="E54" s="65"/>
      <c r="F54" s="65"/>
      <c r="G54" s="65"/>
      <c r="H54" s="65"/>
      <c r="J54" s="66"/>
      <c r="K54" s="75"/>
      <c r="L54" s="66"/>
      <c r="M54" s="83"/>
    </row>
    <row r="55" spans="1:13" s="13" customFormat="1" ht="14.25">
      <c r="A55" s="27" t="s">
        <v>61</v>
      </c>
      <c r="D55" s="65"/>
      <c r="E55" s="65"/>
      <c r="F55" s="65"/>
      <c r="G55" s="65"/>
      <c r="H55" s="65"/>
      <c r="I55" s="75">
        <v>-19157</v>
      </c>
      <c r="J55" s="66"/>
      <c r="K55" s="75">
        <f>SUM(D55:J55)</f>
        <v>-19157</v>
      </c>
      <c r="L55" s="66"/>
      <c r="M55" s="75">
        <f>SUM(K55:L55)</f>
        <v>-19157</v>
      </c>
    </row>
    <row r="56" spans="1:12" s="13" customFormat="1" ht="14.25">
      <c r="A56" s="27"/>
      <c r="D56" s="65"/>
      <c r="E56" s="65"/>
      <c r="F56" s="65"/>
      <c r="G56" s="65"/>
      <c r="H56" s="65"/>
      <c r="I56" s="65"/>
      <c r="J56" s="66"/>
      <c r="K56" s="66"/>
      <c r="L56" s="66"/>
    </row>
    <row r="57" spans="1:13" s="13" customFormat="1" ht="15" thickBot="1">
      <c r="A57" s="87" t="s">
        <v>149</v>
      </c>
      <c r="B57" s="86"/>
      <c r="C57" s="86"/>
      <c r="D57" s="36">
        <f>SUM(D44:D56)</f>
        <v>241393</v>
      </c>
      <c r="E57" s="36">
        <f aca="true" t="shared" si="2" ref="E57:L57">SUM(E44:E56)</f>
        <v>6952</v>
      </c>
      <c r="F57" s="36">
        <f t="shared" si="2"/>
        <v>11263</v>
      </c>
      <c r="G57" s="36">
        <f t="shared" si="2"/>
        <v>16628</v>
      </c>
      <c r="H57" s="36">
        <f t="shared" si="2"/>
        <v>-3185</v>
      </c>
      <c r="I57" s="36">
        <f t="shared" si="2"/>
        <v>835837</v>
      </c>
      <c r="J57" s="36">
        <f t="shared" si="2"/>
        <v>2088</v>
      </c>
      <c r="K57" s="36">
        <f t="shared" si="2"/>
        <v>1110976</v>
      </c>
      <c r="L57" s="36">
        <f t="shared" si="2"/>
        <v>110081</v>
      </c>
      <c r="M57" s="36">
        <f>SUM(M44:M56)</f>
        <v>1221057</v>
      </c>
    </row>
    <row r="58" spans="1:13" s="13" customFormat="1" ht="15" thickTop="1">
      <c r="A58" s="85"/>
      <c r="B58" s="88"/>
      <c r="C58" s="88"/>
      <c r="D58" s="65"/>
      <c r="E58" s="65"/>
      <c r="F58" s="65"/>
      <c r="G58" s="65"/>
      <c r="H58" s="65"/>
      <c r="I58" s="65"/>
      <c r="J58" s="66"/>
      <c r="K58" s="66"/>
      <c r="L58" s="66"/>
      <c r="M58" s="65"/>
    </row>
    <row r="59" spans="1:14" s="1" customFormat="1" ht="15">
      <c r="A59" s="131" t="s">
        <v>74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</row>
    <row r="60" spans="1:14" s="1" customFormat="1" ht="15">
      <c r="A60" s="129" t="s">
        <v>131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1:14" s="1" customFormat="1" ht="15">
      <c r="A61" s="129" t="s">
        <v>110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37"/>
    </row>
    <row r="62" spans="1:14" s="1" customFormat="1" ht="1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s="1" customFormat="1" ht="1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s="1" customFormat="1" ht="1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s="1" customFormat="1" ht="1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s="1" customFormat="1" ht="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 s="1" customFormat="1" ht="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</sheetData>
  <sheetProtection/>
  <mergeCells count="6">
    <mergeCell ref="A61:M61"/>
    <mergeCell ref="A59:N59"/>
    <mergeCell ref="A60:N60"/>
    <mergeCell ref="A26:N26"/>
    <mergeCell ref="A27:N27"/>
    <mergeCell ref="A28:M28"/>
  </mergeCells>
  <printOptions/>
  <pageMargins left="0.25" right="0.25" top="0.9" bottom="0.9" header="0.5" footer="0.5"/>
  <pageSetup horizontalDpi="180" verticalDpi="18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0"/>
  <sheetViews>
    <sheetView tabSelected="1" zoomScale="75" zoomScaleNormal="75" zoomScalePageLayoutView="0" workbookViewId="0" topLeftCell="A1">
      <selection activeCell="I63" sqref="I63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0" width="12.8515625" style="1" customWidth="1"/>
    <col min="11" max="16384" width="9.140625" style="1" customWidth="1"/>
  </cols>
  <sheetData>
    <row r="1" spans="9:10" ht="14.25">
      <c r="I1" s="114"/>
      <c r="J1" s="4"/>
    </row>
    <row r="2" spans="1:8" ht="15">
      <c r="A2" s="9" t="s">
        <v>79</v>
      </c>
      <c r="B2" s="9"/>
      <c r="C2" s="10"/>
      <c r="D2" s="11"/>
      <c r="E2" s="11"/>
      <c r="F2" s="11"/>
      <c r="H2" s="74"/>
    </row>
    <row r="3" spans="1:6" ht="15">
      <c r="A3" s="9" t="str">
        <f>ConsolEquity!A2</f>
        <v>Interim Financial Report For The Second Quarter</v>
      </c>
      <c r="B3" s="9"/>
      <c r="C3" s="10"/>
      <c r="D3" s="11"/>
      <c r="E3" s="11"/>
      <c r="F3" s="11"/>
    </row>
    <row r="4" spans="1:4" ht="15">
      <c r="A4" s="25" t="s">
        <v>56</v>
      </c>
      <c r="B4" s="23"/>
      <c r="C4" s="23"/>
      <c r="D4" s="23"/>
    </row>
    <row r="5" spans="1:4" ht="15">
      <c r="A5" s="25" t="str">
        <f>ConsolEquity!A4</f>
        <v>For The 06 Months Ended 30 June 2009</v>
      </c>
      <c r="B5" s="23"/>
      <c r="C5" s="23"/>
      <c r="D5" s="23"/>
    </row>
    <row r="6" spans="9:10" ht="14.25">
      <c r="I6" s="127"/>
      <c r="J6" s="126"/>
    </row>
    <row r="7" spans="9:10" ht="14.25">
      <c r="I7" s="22" t="s">
        <v>93</v>
      </c>
      <c r="J7" s="22" t="s">
        <v>93</v>
      </c>
    </row>
    <row r="8" spans="9:10" ht="14.25">
      <c r="I8" s="78" t="s">
        <v>150</v>
      </c>
      <c r="J8" s="78" t="s">
        <v>151</v>
      </c>
    </row>
    <row r="9" spans="9:10" ht="14.25">
      <c r="I9" s="79" t="s">
        <v>0</v>
      </c>
      <c r="J9" s="79" t="s">
        <v>0</v>
      </c>
    </row>
    <row r="10" ht="14.25">
      <c r="A10" s="1" t="s">
        <v>43</v>
      </c>
    </row>
    <row r="12" spans="1:10" ht="14.25">
      <c r="A12" s="1" t="s">
        <v>44</v>
      </c>
      <c r="I12" s="61">
        <v>62772</v>
      </c>
      <c r="J12" s="2">
        <v>81686</v>
      </c>
    </row>
    <row r="13" spans="1:9" ht="14.25">
      <c r="A13" s="1" t="s">
        <v>45</v>
      </c>
      <c r="I13" s="58"/>
    </row>
    <row r="14" spans="1:10" ht="14.25">
      <c r="A14" s="1" t="s">
        <v>82</v>
      </c>
      <c r="I14" s="61">
        <v>-666</v>
      </c>
      <c r="J14" s="61">
        <v>5203</v>
      </c>
    </row>
    <row r="15" spans="1:10" ht="14.25">
      <c r="A15" s="1" t="s">
        <v>83</v>
      </c>
      <c r="I15" s="61">
        <v>-5846</v>
      </c>
      <c r="J15" s="61">
        <v>-11973</v>
      </c>
    </row>
    <row r="16" spans="9:10" ht="15" thickBot="1">
      <c r="I16" s="120"/>
      <c r="J16" s="40"/>
    </row>
    <row r="17" spans="1:10" ht="14.25">
      <c r="A17" s="1" t="s">
        <v>46</v>
      </c>
      <c r="I17" s="61">
        <f>SUM(I12:I16)</f>
        <v>56260</v>
      </c>
      <c r="J17" s="2">
        <f>SUM(J12:J16)</f>
        <v>74916</v>
      </c>
    </row>
    <row r="18" spans="1:10" ht="14.25">
      <c r="A18" s="1" t="s">
        <v>84</v>
      </c>
      <c r="I18" s="61"/>
      <c r="J18" s="2"/>
    </row>
    <row r="19" spans="1:10" ht="14.25">
      <c r="A19" s="1" t="s">
        <v>85</v>
      </c>
      <c r="I19" s="61">
        <f>3372+1</f>
        <v>3373</v>
      </c>
      <c r="J19" s="2">
        <v>34274</v>
      </c>
    </row>
    <row r="20" spans="1:10" ht="14.25">
      <c r="A20" s="1" t="s">
        <v>86</v>
      </c>
      <c r="I20" s="61">
        <v>7964</v>
      </c>
      <c r="J20" s="2">
        <v>6378</v>
      </c>
    </row>
    <row r="21" spans="9:10" ht="15" thickBot="1">
      <c r="I21" s="120"/>
      <c r="J21" s="40"/>
    </row>
    <row r="22" spans="1:10" ht="14.25">
      <c r="A22" s="1" t="s">
        <v>47</v>
      </c>
      <c r="I22" s="61">
        <f>SUM(I17:I21)</f>
        <v>67597</v>
      </c>
      <c r="J22" s="2">
        <f>SUM(J17:J21)</f>
        <v>115568</v>
      </c>
    </row>
    <row r="23" spans="1:10" ht="14.25">
      <c r="A23" s="1" t="s">
        <v>48</v>
      </c>
      <c r="I23" s="61">
        <v>-764</v>
      </c>
      <c r="J23" s="2">
        <v>-1583</v>
      </c>
    </row>
    <row r="24" spans="1:10" ht="14.25">
      <c r="A24" s="1" t="s">
        <v>49</v>
      </c>
      <c r="I24" s="61">
        <v>-19040</v>
      </c>
      <c r="J24" s="2">
        <v>-17174</v>
      </c>
    </row>
    <row r="25" ht="14.25">
      <c r="I25" s="58"/>
    </row>
    <row r="26" spans="1:10" ht="15" thickBot="1">
      <c r="A26" s="1" t="s">
        <v>50</v>
      </c>
      <c r="I26" s="121">
        <f>SUM(I22:I25)</f>
        <v>47793</v>
      </c>
      <c r="J26" s="7">
        <f>SUM(J22:J25)</f>
        <v>96811</v>
      </c>
    </row>
    <row r="27" spans="1:9" ht="14.25">
      <c r="A27" s="1" t="s">
        <v>18</v>
      </c>
      <c r="I27" s="58"/>
    </row>
    <row r="28" ht="14.25">
      <c r="A28" s="1" t="s">
        <v>51</v>
      </c>
    </row>
    <row r="29" spans="1:10" ht="14.25">
      <c r="A29" s="1" t="s">
        <v>87</v>
      </c>
      <c r="I29" s="73">
        <v>3009</v>
      </c>
      <c r="J29" s="73">
        <v>-49665</v>
      </c>
    </row>
    <row r="30" spans="1:10" ht="14.25">
      <c r="A30" s="1" t="s">
        <v>88</v>
      </c>
      <c r="I30" s="2">
        <v>-2320</v>
      </c>
      <c r="J30" s="2">
        <v>-7891</v>
      </c>
    </row>
    <row r="31" spans="9:10" ht="14.25">
      <c r="I31" s="6"/>
      <c r="J31" s="6"/>
    </row>
    <row r="32" spans="1:10" ht="15" thickBot="1">
      <c r="A32" s="1" t="s">
        <v>52</v>
      </c>
      <c r="I32" s="7">
        <f>SUM(I29:I31)</f>
        <v>689</v>
      </c>
      <c r="J32" s="7">
        <f>SUM(J29:J31)</f>
        <v>-57556</v>
      </c>
    </row>
    <row r="33" spans="9:10" ht="14.25">
      <c r="I33" s="6"/>
      <c r="J33" s="6"/>
    </row>
    <row r="34" spans="9:10" ht="14.25">
      <c r="I34" s="6"/>
      <c r="J34" s="6"/>
    </row>
    <row r="35" spans="1:10" ht="14.25">
      <c r="A35" s="1" t="s">
        <v>53</v>
      </c>
      <c r="I35" s="2"/>
      <c r="J35" s="2"/>
    </row>
    <row r="36" spans="1:10" ht="14.25">
      <c r="A36" s="1" t="s">
        <v>89</v>
      </c>
      <c r="I36" s="2">
        <v>0</v>
      </c>
      <c r="J36" s="2">
        <v>0</v>
      </c>
    </row>
    <row r="37" spans="1:10" ht="14.25">
      <c r="A37" s="1" t="s">
        <v>123</v>
      </c>
      <c r="I37" s="2">
        <v>-2487</v>
      </c>
      <c r="J37" s="2">
        <v>-6137</v>
      </c>
    </row>
    <row r="38" spans="1:10" ht="14.25">
      <c r="A38" s="1" t="s">
        <v>90</v>
      </c>
      <c r="I38" s="2">
        <f>-34-1</f>
        <v>-35</v>
      </c>
      <c r="J38" s="2">
        <v>-90</v>
      </c>
    </row>
    <row r="39" spans="9:10" ht="14.25">
      <c r="I39" s="2"/>
      <c r="J39" s="2"/>
    </row>
    <row r="40" spans="1:10" ht="15" thickBot="1">
      <c r="A40" s="1" t="s">
        <v>54</v>
      </c>
      <c r="I40" s="7">
        <f>SUM(I36:I39)</f>
        <v>-2522</v>
      </c>
      <c r="J40" s="7">
        <f>SUM(J36:J39)</f>
        <v>-6227</v>
      </c>
    </row>
    <row r="41" spans="9:10" ht="14.25">
      <c r="I41" s="6"/>
      <c r="J41" s="6"/>
    </row>
    <row r="43" spans="1:10" ht="14.25">
      <c r="A43" s="1" t="s">
        <v>55</v>
      </c>
      <c r="I43" s="2">
        <f>I40+I32+I26</f>
        <v>45960</v>
      </c>
      <c r="J43" s="2">
        <f>J40+J32+J26</f>
        <v>33028</v>
      </c>
    </row>
    <row r="44" spans="1:10" ht="14.25">
      <c r="A44" s="1" t="s">
        <v>71</v>
      </c>
      <c r="I44" s="2">
        <v>2325</v>
      </c>
      <c r="J44" s="2">
        <v>1928</v>
      </c>
    </row>
    <row r="45" spans="1:10" ht="14.25">
      <c r="A45" s="1" t="s">
        <v>72</v>
      </c>
      <c r="I45" s="2">
        <v>291725</v>
      </c>
      <c r="J45" s="2">
        <v>189923</v>
      </c>
    </row>
    <row r="46" spans="9:10" ht="14.25">
      <c r="I46" s="2"/>
      <c r="J46" s="2"/>
    </row>
    <row r="47" spans="1:10" ht="15" thickBot="1">
      <c r="A47" s="1" t="s">
        <v>136</v>
      </c>
      <c r="I47" s="41">
        <f>SUM(I43:I46)</f>
        <v>340010</v>
      </c>
      <c r="J47" s="41">
        <f>SUM(J43:J46)</f>
        <v>224879</v>
      </c>
    </row>
    <row r="48" ht="15" thickTop="1"/>
    <row r="49" spans="1:10" ht="14.25">
      <c r="A49" s="1" t="s">
        <v>76</v>
      </c>
      <c r="I49" s="6"/>
      <c r="J49" s="6"/>
    </row>
    <row r="50" spans="1:10" ht="14.25">
      <c r="A50" s="1" t="s">
        <v>124</v>
      </c>
      <c r="I50" s="6"/>
      <c r="J50" s="6"/>
    </row>
    <row r="51" spans="1:10" ht="14.25">
      <c r="A51" s="1" t="s">
        <v>125</v>
      </c>
      <c r="I51" s="6">
        <v>355266</v>
      </c>
      <c r="J51" s="6">
        <f>45759+142409</f>
        <v>188168</v>
      </c>
    </row>
    <row r="52" spans="1:10" ht="14.25">
      <c r="A52" s="1" t="s">
        <v>126</v>
      </c>
      <c r="I52" s="6">
        <v>-15256</v>
      </c>
      <c r="J52" s="6">
        <v>-10063</v>
      </c>
    </row>
    <row r="53" spans="9:10" ht="15" thickBot="1">
      <c r="I53" s="41">
        <f>SUM(I51:I52)</f>
        <v>340010</v>
      </c>
      <c r="J53" s="41">
        <f>SUM(J51:J52)</f>
        <v>178105</v>
      </c>
    </row>
    <row r="54" spans="9:10" ht="15" thickTop="1">
      <c r="I54" s="2"/>
      <c r="J54" s="2"/>
    </row>
    <row r="55" spans="1:10" ht="15">
      <c r="A55" s="129" t="s">
        <v>78</v>
      </c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ht="15">
      <c r="A56" s="129" t="s">
        <v>139</v>
      </c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15">
      <c r="A57" s="129" t="s">
        <v>109</v>
      </c>
      <c r="B57" s="129"/>
      <c r="C57" s="129"/>
      <c r="D57" s="129"/>
      <c r="E57" s="129"/>
      <c r="F57" s="129"/>
      <c r="G57" s="129"/>
      <c r="H57" s="129"/>
      <c r="I57" s="129"/>
      <c r="J57" s="129"/>
    </row>
    <row r="61" ht="14.25">
      <c r="I61" s="2"/>
    </row>
    <row r="62" ht="14.25">
      <c r="I62" s="2"/>
    </row>
    <row r="63" ht="14.25">
      <c r="I63" s="2"/>
    </row>
    <row r="64" ht="14.25">
      <c r="I64" s="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  <row r="378" ht="14.25">
      <c r="I378" s="2"/>
    </row>
    <row r="379" ht="14.25">
      <c r="I379" s="2"/>
    </row>
    <row r="380" ht="14.25">
      <c r="I380" s="2"/>
    </row>
  </sheetData>
  <sheetProtection/>
  <mergeCells count="3">
    <mergeCell ref="A55:J55"/>
    <mergeCell ref="A56:J56"/>
    <mergeCell ref="A57:J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 </cp:lastModifiedBy>
  <cp:lastPrinted>2009-08-25T03:00:29Z</cp:lastPrinted>
  <dcterms:created xsi:type="dcterms:W3CDTF">2002-11-10T14:09:50Z</dcterms:created>
  <dcterms:modified xsi:type="dcterms:W3CDTF">2009-08-27T02:13:20Z</dcterms:modified>
  <cp:category/>
  <cp:version/>
  <cp:contentType/>
  <cp:contentStatus/>
</cp:coreProperties>
</file>